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drawings/drawing10.xml" ContentType="application/vnd.openxmlformats-officedocument.drawing+xml"/>
  <Override PartName="/xl/comments6.xml" ContentType="application/vnd.openxmlformats-officedocument.spreadsheetml.comments+xml"/>
  <Override PartName="/xl/drawings/drawing11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sie\Desktop\ecofab\Autumn project3\3 - Non-repeating thermal bridges\ecofab files\Excel files finished\Wool\Window\"/>
    </mc:Choice>
  </mc:AlternateContent>
  <bookViews>
    <workbookView xWindow="-15" yWindow="-15" windowWidth="14370" windowHeight="13680" activeTab="6"/>
  </bookViews>
  <sheets>
    <sheet name="Introduction" sheetId="36" r:id="rId1"/>
    <sheet name="Sketch (Element 1)" sheetId="26" r:id="rId2"/>
    <sheet name="Sketch (Junction)" sheetId="28" r:id="rId3"/>
    <sheet name="Ambient Junction" sheetId="20" state="hidden" r:id="rId4"/>
    <sheet name="Ground Bearing Junction" sheetId="29" state="hidden" r:id="rId5"/>
    <sheet name="Suspended Floor Junction" sheetId="30" state="hidden" r:id="rId6"/>
    <sheet name="Window Installation" sheetId="31" r:id="rId7"/>
    <sheet name="PartyWall to GFloor Equal" sheetId="32" state="hidden" r:id="rId8"/>
    <sheet name="PartyWall to GFloor UNEqual" sheetId="37" state="hidden" r:id="rId9"/>
    <sheet name="Party-Intermed. Floor to Wall" sheetId="35" state="hidden" r:id="rId10"/>
    <sheet name="PartyWall Wall UNEqual" sheetId="38" state="hidden" r:id="rId11"/>
    <sheet name="REV" sheetId="21" state="hidden" r:id="rId12"/>
  </sheets>
  <definedNames>
    <definedName name="_xlnm.Print_Area" localSheetId="3">'Ambient Junction'!$A$1:$U$83</definedName>
    <definedName name="_xlnm.Print_Area" localSheetId="4">'Ground Bearing Junction'!$A$1:$U$83</definedName>
    <definedName name="_xlnm.Print_Area" localSheetId="9">'Party-Intermed. Floor to Wall'!$A$1:$T$83</definedName>
    <definedName name="_xlnm.Print_Area" localSheetId="7">'PartyWall to GFloor Equal'!$A$1:$T$83</definedName>
    <definedName name="_xlnm.Print_Area" localSheetId="8">'PartyWall to GFloor UNEqual'!$A$1:$V$83</definedName>
    <definedName name="_xlnm.Print_Area" localSheetId="10">'PartyWall Wall UNEqual'!$A$1:$V$82</definedName>
    <definedName name="_xlnm.Print_Area" localSheetId="1">'Sketch (Element 1)'!$A$1:$I$47</definedName>
    <definedName name="_xlnm.Print_Area" localSheetId="2">'Sketch (Junction)'!$A$1:$I$46</definedName>
    <definedName name="_xlnm.Print_Area" localSheetId="5">'Suspended Floor Junction'!$A$1:$U$83</definedName>
    <definedName name="_xlnm.Print_Area" localSheetId="6">'Window Installation'!$A$1:$T$83</definedName>
    <definedName name="psi_external" localSheetId="3">'Ambient Junction'!$P$141</definedName>
    <definedName name="psi_external" localSheetId="4">'Ground Bearing Junction'!$P$136</definedName>
    <definedName name="psi_external" localSheetId="9">'Party-Intermed. Floor to Wall'!$P$128</definedName>
    <definedName name="psi_external" localSheetId="7">'PartyWall to GFloor Equal'!$P$134</definedName>
    <definedName name="psi_external" localSheetId="8">'PartyWall to GFloor UNEqual'!$P$162</definedName>
    <definedName name="psi_external" localSheetId="10">'PartyWall Wall UNEqual'!$P$160</definedName>
    <definedName name="psi_external" localSheetId="1">'Sketch (Element 1)'!#REF!</definedName>
    <definedName name="psi_external" localSheetId="2">'Sketch (Junction)'!#REF!</definedName>
    <definedName name="psi_external" localSheetId="5">'Suspended Floor Junction'!$P$141</definedName>
    <definedName name="psi_external" localSheetId="6">'Window Installation'!$P$148</definedName>
    <definedName name="psi_external">#REF!</definedName>
    <definedName name="psi_internal" localSheetId="3">'Ambient Junction'!$P$134</definedName>
    <definedName name="psi_internal" localSheetId="4">'Ground Bearing Junction'!$P$129</definedName>
    <definedName name="psi_internal" localSheetId="9">'Party-Intermed. Floor to Wall'!$P$121</definedName>
    <definedName name="psi_internal" localSheetId="7">'PartyWall to GFloor Equal'!$P$127</definedName>
    <definedName name="psi_internal" localSheetId="8">'PartyWall to GFloor UNEqual'!$P$155</definedName>
    <definedName name="psi_internal" localSheetId="10">'PartyWall Wall UNEqual'!$P$153</definedName>
    <definedName name="psi_internal" localSheetId="1">'Sketch (Element 1)'!#REF!</definedName>
    <definedName name="psi_internal" localSheetId="2">'Sketch (Junction)'!#REF!</definedName>
    <definedName name="psi_internal" localSheetId="5">'Suspended Floor Junction'!$P$134</definedName>
    <definedName name="psi_internal" localSheetId="6">'Window Installation'!$P$141</definedName>
    <definedName name="psi_internal">#REF!</definedName>
  </definedNames>
  <calcPr calcId="152511"/>
</workbook>
</file>

<file path=xl/calcChain.xml><?xml version="1.0" encoding="utf-8"?>
<calcChain xmlns="http://schemas.openxmlformats.org/spreadsheetml/2006/main">
  <c r="M32" i="31" l="1"/>
  <c r="N9" i="31"/>
  <c r="O9" i="31"/>
  <c r="N8" i="31"/>
  <c r="M48" i="38" l="1"/>
  <c r="J48" i="38"/>
  <c r="J47" i="38"/>
  <c r="J40" i="38"/>
  <c r="J39" i="38"/>
  <c r="O32" i="38"/>
  <c r="M40" i="38" s="1"/>
  <c r="M25" i="38"/>
  <c r="M19" i="38"/>
  <c r="M13" i="38"/>
  <c r="K4" i="38"/>
  <c r="O52" i="37"/>
  <c r="O53" i="37"/>
  <c r="O60" i="37"/>
  <c r="O61" i="37"/>
  <c r="N61" i="37"/>
  <c r="N53" i="37"/>
  <c r="J61" i="37"/>
  <c r="J60" i="37"/>
  <c r="J53" i="37"/>
  <c r="J52" i="37"/>
  <c r="O44" i="37"/>
  <c r="P35" i="37"/>
  <c r="M31" i="37"/>
  <c r="P23" i="37"/>
  <c r="N60" i="37" s="1"/>
  <c r="M19" i="37"/>
  <c r="P17" i="37"/>
  <c r="M13" i="37"/>
  <c r="L27" i="37"/>
  <c r="O27" i="37"/>
  <c r="O39" i="37"/>
  <c r="K4" i="37"/>
  <c r="P15" i="32"/>
  <c r="P15" i="35"/>
  <c r="N27" i="35" s="1"/>
  <c r="O27" i="35"/>
  <c r="O20" i="35"/>
  <c r="M11" i="35"/>
  <c r="M11" i="32"/>
  <c r="M11" i="31"/>
  <c r="M18" i="30"/>
  <c r="M18" i="29"/>
  <c r="P16" i="29"/>
  <c r="M12" i="29"/>
  <c r="M33" i="31"/>
  <c r="N33" i="31"/>
  <c r="P16" i="30"/>
  <c r="N45" i="30" s="1"/>
  <c r="O45" i="30"/>
  <c r="P22" i="30"/>
  <c r="O29" i="30"/>
  <c r="L29" i="30"/>
  <c r="L30" i="30" s="1"/>
  <c r="O30" i="30"/>
  <c r="O46" i="30"/>
  <c r="O37" i="30"/>
  <c r="O38" i="30"/>
  <c r="N40" i="29"/>
  <c r="O40" i="29"/>
  <c r="P22" i="29"/>
  <c r="L26" i="29" s="1"/>
  <c r="P27" i="29" s="1"/>
  <c r="N41" i="29" s="1"/>
  <c r="O41" i="29"/>
  <c r="N32" i="29"/>
  <c r="O32" i="29"/>
  <c r="O33" i="29"/>
  <c r="P16" i="20"/>
  <c r="N35" i="20"/>
  <c r="O35" i="20"/>
  <c r="P22" i="20"/>
  <c r="N28" i="20" s="1"/>
  <c r="N36" i="20"/>
  <c r="O36" i="20"/>
  <c r="M12" i="20"/>
  <c r="J35" i="20" s="1"/>
  <c r="M18" i="20"/>
  <c r="J28" i="20" s="1"/>
  <c r="N27" i="20"/>
  <c r="O27" i="20"/>
  <c r="O28" i="20"/>
  <c r="K4" i="32"/>
  <c r="K4" i="35"/>
  <c r="K4" i="31"/>
  <c r="K4" i="20"/>
  <c r="K4" i="30"/>
  <c r="K4" i="29"/>
  <c r="N33" i="32"/>
  <c r="O33" i="32"/>
  <c r="N26" i="32"/>
  <c r="O26" i="32"/>
  <c r="L19" i="32"/>
  <c r="P20" i="32" s="1"/>
  <c r="P21" i="32" s="1"/>
  <c r="O27" i="32" s="1"/>
  <c r="O19" i="32"/>
  <c r="O26" i="29"/>
  <c r="J20" i="35"/>
  <c r="J27" i="35"/>
  <c r="J26" i="32"/>
  <c r="J33" i="32"/>
  <c r="J25" i="31"/>
  <c r="N26" i="31"/>
  <c r="M12" i="30"/>
  <c r="J37" i="30" s="1"/>
  <c r="J32" i="29"/>
  <c r="J40" i="29"/>
  <c r="J36" i="20"/>
  <c r="J27" i="20"/>
  <c r="L39" i="37"/>
  <c r="P28" i="37"/>
  <c r="P29" i="37" s="1"/>
  <c r="O45" i="37" s="1"/>
  <c r="N33" i="29"/>
  <c r="P40" i="37"/>
  <c r="P41" i="37" s="1"/>
  <c r="M11" i="38"/>
  <c r="N8" i="29"/>
  <c r="M9" i="29"/>
  <c r="M8" i="35"/>
  <c r="M9" i="20"/>
  <c r="O9" i="29"/>
  <c r="M8" i="30"/>
  <c r="O10" i="37"/>
  <c r="O11" i="38"/>
  <c r="O9" i="38"/>
  <c r="N9" i="35"/>
  <c r="N8" i="30"/>
  <c r="M9" i="32"/>
  <c r="N8" i="37"/>
  <c r="N8" i="20"/>
  <c r="O10" i="20"/>
  <c r="M9" i="35"/>
  <c r="N11" i="38"/>
  <c r="N8" i="38"/>
  <c r="M10" i="38"/>
  <c r="M8" i="31"/>
  <c r="M10" i="30"/>
  <c r="O10" i="29"/>
  <c r="N10" i="37"/>
  <c r="N8" i="35"/>
  <c r="N10" i="29"/>
  <c r="N9" i="29"/>
  <c r="O10" i="38"/>
  <c r="O11" i="37"/>
  <c r="O8" i="30"/>
  <c r="O9" i="35"/>
  <c r="N10" i="20"/>
  <c r="M11" i="37"/>
  <c r="M10" i="29"/>
  <c r="M9" i="30"/>
  <c r="M8" i="29"/>
  <c r="N9" i="38"/>
  <c r="N9" i="37"/>
  <c r="M8" i="37"/>
  <c r="O8" i="20"/>
  <c r="M8" i="32"/>
  <c r="O10" i="30"/>
  <c r="O9" i="37"/>
  <c r="O8" i="35"/>
  <c r="O8" i="37"/>
  <c r="M9" i="38"/>
  <c r="O8" i="31"/>
  <c r="O8" i="32"/>
  <c r="O9" i="32"/>
  <c r="O9" i="30"/>
  <c r="O8" i="29"/>
  <c r="O9" i="20"/>
  <c r="M10" i="37"/>
  <c r="N9" i="32"/>
  <c r="O8" i="38"/>
  <c r="N9" i="20"/>
  <c r="M10" i="20"/>
  <c r="N8" i="32"/>
  <c r="M9" i="37"/>
  <c r="N11" i="37"/>
  <c r="N10" i="30"/>
  <c r="M8" i="20"/>
  <c r="M9" i="31"/>
  <c r="N9" i="30"/>
  <c r="M8" i="38"/>
  <c r="N10" i="38"/>
  <c r="P9" i="31" l="1"/>
  <c r="O31" i="31" s="1"/>
  <c r="O33" i="31"/>
  <c r="P17" i="38"/>
  <c r="P29" i="38"/>
  <c r="P23" i="38"/>
  <c r="P11" i="38"/>
  <c r="P15" i="31"/>
  <c r="N32" i="31" s="1"/>
  <c r="O32" i="31" s="1"/>
  <c r="P10" i="29"/>
  <c r="P9" i="35"/>
  <c r="P9" i="32"/>
  <c r="P10" i="30"/>
  <c r="P10" i="20"/>
  <c r="P11" i="37"/>
  <c r="P32" i="30"/>
  <c r="P31" i="30"/>
  <c r="O54" i="37"/>
  <c r="L47" i="37"/>
  <c r="M53" i="37"/>
  <c r="M61" i="37"/>
  <c r="J45" i="30"/>
  <c r="N37" i="30"/>
  <c r="N20" i="35"/>
  <c r="N52" i="37"/>
  <c r="O34" i="31" l="1"/>
  <c r="N35" i="31" s="1"/>
  <c r="O46" i="38"/>
  <c r="O38" i="38"/>
  <c r="N47" i="38"/>
  <c r="O47" i="38" s="1"/>
  <c r="N39" i="38"/>
  <c r="O39" i="38" s="1"/>
  <c r="N48" i="38"/>
  <c r="O48" i="38" s="1"/>
  <c r="N40" i="38"/>
  <c r="O40" i="38" s="1"/>
  <c r="O59" i="37"/>
  <c r="N63" i="37" s="1"/>
  <c r="O51" i="37"/>
  <c r="N55" i="37" s="1"/>
  <c r="O25" i="32"/>
  <c r="N28" i="32" s="1"/>
  <c r="O32" i="32"/>
  <c r="N35" i="32" s="1"/>
  <c r="O31" i="29"/>
  <c r="O34" i="29" s="1"/>
  <c r="N35" i="29" s="1"/>
  <c r="O39" i="29"/>
  <c r="O42" i="29" s="1"/>
  <c r="N43" i="29" s="1"/>
  <c r="N38" i="30"/>
  <c r="N46" i="30"/>
  <c r="O26" i="20"/>
  <c r="O29" i="20" s="1"/>
  <c r="N30" i="20" s="1"/>
  <c r="O34" i="20"/>
  <c r="O37" i="20" s="1"/>
  <c r="N38" i="20" s="1"/>
  <c r="O36" i="30"/>
  <c r="O39" i="30" s="1"/>
  <c r="N40" i="30" s="1"/>
  <c r="O44" i="30"/>
  <c r="O47" i="30" s="1"/>
  <c r="N48" i="30" s="1"/>
  <c r="O19" i="35"/>
  <c r="O26" i="35"/>
  <c r="N42" i="38" l="1"/>
  <c r="N50" i="38"/>
  <c r="N22" i="35"/>
  <c r="O21" i="35"/>
  <c r="O28" i="35"/>
  <c r="N29" i="35"/>
</calcChain>
</file>

<file path=xl/comments1.xml><?xml version="1.0" encoding="utf-8"?>
<comments xmlns="http://schemas.openxmlformats.org/spreadsheetml/2006/main">
  <authors>
    <author>pete</author>
  </authors>
  <commentList>
    <comment ref="K24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4 m2 for
 perimeter 1m</t>
        </r>
      </text>
    </comment>
    <comment ref="K25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0 for PH external measurements</t>
        </r>
      </text>
    </comment>
    <comment ref="K26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Total equivalent thickness of ground</t>
        </r>
      </text>
    </comment>
    <comment ref="N26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Characteristic dimension of floor</t>
        </r>
      </text>
    </comment>
    <comment ref="O26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standard is 8m, ie floor width of 4m to middle of model</t>
        </r>
      </text>
    </comment>
  </commentList>
</comments>
</file>

<file path=xl/comments2.xml><?xml version="1.0" encoding="utf-8"?>
<comments xmlns="http://schemas.openxmlformats.org/spreadsheetml/2006/main">
  <authors>
    <author>pete</author>
  </authors>
  <commentList>
    <comment ref="K24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area of opening per perim length, m/m2</t>
        </r>
      </text>
    </comment>
    <comment ref="N24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design wind speed at 10m in m/s</t>
        </r>
      </text>
    </comment>
    <comment ref="K25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city centre 0.02
avg 0.05
exposed 0.1</t>
        </r>
      </text>
    </comment>
    <comment ref="K26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4 m2 for
 perimeter 1m</t>
        </r>
      </text>
    </comment>
    <comment ref="K27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0 for PH external measurements</t>
        </r>
      </text>
    </comment>
    <comment ref="N27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Resistance of any insulation below void - normally zero</t>
        </r>
      </text>
    </comment>
    <comment ref="K28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measure from internal floor height to ground level
</t>
        </r>
      </text>
    </comment>
    <comment ref="K2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Total equivalent thickness of ground</t>
        </r>
      </text>
    </comment>
    <comment ref="N2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Characteristic dimension of floor</t>
        </r>
      </text>
    </comment>
    <comment ref="O2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standard is 8m, ie floor width of 4m to middle of model</t>
        </r>
      </text>
    </comment>
    <comment ref="K30" authorId="0" shapeId="0">
      <text>
        <r>
          <rPr>
            <sz val="8"/>
            <color indexed="81"/>
            <rFont val="Tahoma"/>
            <family val="2"/>
          </rPr>
          <t>pete:
Thermal transmittance for heat flow through the ground</t>
        </r>
      </text>
    </comment>
    <comment ref="N30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Specific loss from ventilation</t>
        </r>
      </text>
    </comment>
    <comment ref="O31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with internal at 20C and external 0C</t>
        </r>
      </text>
    </comment>
  </commentList>
</comments>
</file>

<file path=xl/comments3.xml><?xml version="1.0" encoding="utf-8"?>
<comments xmlns="http://schemas.openxmlformats.org/spreadsheetml/2006/main">
  <authors>
    <author>pete</author>
  </authors>
  <commentList>
    <comment ref="L1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glazing (sight) line to wall junction as per PHPP
see sketch below
</t>
        </r>
      </text>
    </comment>
    <comment ref="M1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100mm</t>
        </r>
      </text>
    </comment>
    <comment ref="L20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of window frame
see sketch below</t>
        </r>
      </text>
    </comment>
    <comment ref="M20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100mm</t>
        </r>
      </text>
    </comment>
    <comment ref="N21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from window manufacturer
</t>
        </r>
      </text>
    </comment>
    <comment ref="N22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cannot simply calculate conductivty if aluminium clad window</t>
        </r>
      </text>
    </comment>
    <comment ref="N23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standard values</t>
        </r>
      </text>
    </comment>
    <comment ref="N24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standard values</t>
        </r>
      </text>
    </comment>
  </commentList>
</comments>
</file>

<file path=xl/comments4.xml><?xml version="1.0" encoding="utf-8"?>
<comments xmlns="http://schemas.openxmlformats.org/spreadsheetml/2006/main">
  <authors>
    <author>pete</author>
  </authors>
  <commentList>
    <comment ref="K17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4 m2 for
 perimeter 1m</t>
        </r>
      </text>
    </comment>
    <comment ref="K18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0 for PH external measurements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Total equivalent thickness of ground</t>
        </r>
      </text>
    </comment>
    <comment ref="N1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Characteristic dimension of floor</t>
        </r>
      </text>
    </comment>
    <comment ref="O1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standard is 8m, ie floor width of 4m to middle of model</t>
        </r>
      </text>
    </comment>
    <comment ref="M26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internal surface of wall
</t>
        </r>
      </text>
    </comment>
    <comment ref="M33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cente of wall
</t>
        </r>
      </text>
    </comment>
  </commentList>
</comments>
</file>

<file path=xl/comments5.xml><?xml version="1.0" encoding="utf-8"?>
<comments xmlns="http://schemas.openxmlformats.org/spreadsheetml/2006/main">
  <authors>
    <author>pete</author>
  </authors>
  <commentList>
    <comment ref="K25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4 m2 for
 perimeter 1m</t>
        </r>
      </text>
    </comment>
    <comment ref="K26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0 for PH external measurements</t>
        </r>
      </text>
    </comment>
    <comment ref="K27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Total equivalent thickness of ground</t>
        </r>
      </text>
    </comment>
    <comment ref="N27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Characteristic dimension of floor</t>
        </r>
      </text>
    </comment>
    <comment ref="O27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standard is 8m, ie floor width of 4m to middle of model</t>
        </r>
      </text>
    </comment>
    <comment ref="K37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4 m2 for
 perimeter 1m</t>
        </r>
      </text>
    </comment>
    <comment ref="K38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0 for PH external measurements</t>
        </r>
      </text>
    </comment>
    <comment ref="K3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Total equivalent thickness of ground</t>
        </r>
      </text>
    </comment>
    <comment ref="N3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Characteristic dimension of floor</t>
        </r>
      </text>
    </comment>
    <comment ref="O3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standard is 8m, ie floor width of 4m to middle of model</t>
        </r>
      </text>
    </comment>
    <comment ref="L52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internal surface of floor
</t>
        </r>
      </text>
    </comment>
    <comment ref="L53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internal surface of wall
</t>
        </r>
      </text>
    </comment>
    <comment ref="L60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internal surface of floor
</t>
        </r>
      </text>
    </comment>
    <comment ref="L61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internal surface of wall
</t>
        </r>
      </text>
    </comment>
  </commentList>
</comments>
</file>

<file path=xl/comments6.xml><?xml version="1.0" encoding="utf-8"?>
<comments xmlns="http://schemas.openxmlformats.org/spreadsheetml/2006/main">
  <authors>
    <author>pete</author>
  </authors>
  <commentList>
    <comment ref="M20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internal surface of floor/ceiling
</t>
        </r>
      </text>
    </comment>
    <comment ref="M27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cente of party floor
</t>
        </r>
      </text>
    </comment>
  </commentList>
</comments>
</file>

<file path=xl/comments7.xml><?xml version="1.0" encoding="utf-8"?>
<comments xmlns="http://schemas.openxmlformats.org/spreadsheetml/2006/main">
  <authors>
    <author>pete</author>
  </authors>
  <commentList>
    <comment ref="L3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internal surface of floor
</t>
        </r>
      </text>
    </comment>
    <comment ref="L40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internal surface of wall
</t>
        </r>
      </text>
    </comment>
    <comment ref="L47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internal surface of floor
</t>
        </r>
      </text>
    </comment>
    <comment ref="L48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internal surface of wall
</t>
        </r>
      </text>
    </comment>
  </commentList>
</comments>
</file>

<file path=xl/sharedStrings.xml><?xml version="1.0" encoding="utf-8"?>
<sst xmlns="http://schemas.openxmlformats.org/spreadsheetml/2006/main" count="921" uniqueCount="315">
  <si>
    <t>Psi calculation</t>
  </si>
  <si>
    <t>W/mK</t>
  </si>
  <si>
    <t>W/m2K</t>
  </si>
  <si>
    <t>heat flow</t>
  </si>
  <si>
    <t>psi value</t>
  </si>
  <si>
    <t>mm</t>
  </si>
  <si>
    <t>Length time U value:</t>
  </si>
  <si>
    <t>Data colum</t>
  </si>
  <si>
    <t>Row</t>
  </si>
  <si>
    <t>Name</t>
  </si>
  <si>
    <t>Ufactor name</t>
  </si>
  <si>
    <t>Length mm</t>
  </si>
  <si>
    <t>U factor</t>
  </si>
  <si>
    <t>L2D W/Km</t>
  </si>
  <si>
    <t>L2D</t>
  </si>
  <si>
    <t>fixed problem with L2D multipliers being missed off</t>
  </si>
  <si>
    <t>pw</t>
  </si>
  <si>
    <t>U-value/L2D1</t>
  </si>
  <si>
    <t>deleted old front page</t>
  </si>
  <si>
    <t>Checl total length correct</t>
  </si>
  <si>
    <t>added unheated basement U and t calculation, and extra box for isotherms</t>
  </si>
  <si>
    <t>modified ground bearing formula to give U value from L2D using zero Rs on lower side</t>
  </si>
  <si>
    <t>Check surface resistance correct</t>
  </si>
  <si>
    <t>modified unheated basemnet fromula to alow direct input of floob slab U value from Therm results</t>
  </si>
  <si>
    <t>Library code</t>
  </si>
  <si>
    <t>A</t>
  </si>
  <si>
    <t>B</t>
  </si>
  <si>
    <t>added problem definition sheet to main worksheet, set print area to three pages</t>
  </si>
  <si>
    <t>ext Rse</t>
  </si>
  <si>
    <t>reverted to two different sheets</t>
  </si>
  <si>
    <t>S</t>
  </si>
  <si>
    <t>T</t>
  </si>
  <si>
    <t>U</t>
  </si>
  <si>
    <t>Tab name:</t>
  </si>
  <si>
    <t>cleaned up, added tabname</t>
  </si>
  <si>
    <t>int Rsi</t>
  </si>
  <si>
    <t>Value</t>
  </si>
  <si>
    <t>Wall</t>
  </si>
  <si>
    <t>U - value calculation for data row</t>
  </si>
  <si>
    <t>Check surface resistances correct</t>
  </si>
  <si>
    <t>length</t>
  </si>
  <si>
    <t xml:space="preserve">Modelling U Value ( W/m2K)  </t>
  </si>
  <si>
    <t xml:space="preserve">psi External  </t>
  </si>
  <si>
    <t xml:space="preserve">psi Internal  </t>
  </si>
  <si>
    <t>Floor Cassette</t>
  </si>
  <si>
    <t>Check surface resistance correct ( zero under)</t>
  </si>
  <si>
    <t xml:space="preserve">Floor Cassette Modelling U Value ( W/m2K)  </t>
  </si>
  <si>
    <t>GROUND BEARING Ground Floor Calculation using ISO 13770, check values below</t>
  </si>
  <si>
    <t>areas m2</t>
  </si>
  <si>
    <t>m2</t>
  </si>
  <si>
    <t>perim m</t>
  </si>
  <si>
    <t>m</t>
  </si>
  <si>
    <t>wall thick</t>
  </si>
  <si>
    <t xml:space="preserve">m </t>
  </si>
  <si>
    <t>ground k</t>
  </si>
  <si>
    <t>dg</t>
  </si>
  <si>
    <t>B'</t>
  </si>
  <si>
    <t xml:space="preserve">FLOOR Modelling U Value ( W/m2K)  </t>
  </si>
  <si>
    <t>Floor</t>
  </si>
  <si>
    <t xml:space="preserve"> VENTED Ground Floor Calculation using ISO 13770, check values below</t>
  </si>
  <si>
    <t>ventilation opening</t>
  </si>
  <si>
    <t>windspeed</t>
  </si>
  <si>
    <t>wind shielding</t>
  </si>
  <si>
    <t>Rgins</t>
  </si>
  <si>
    <t>Uwall</t>
  </si>
  <si>
    <t>Ug</t>
  </si>
  <si>
    <t>Vcpro</t>
  </si>
  <si>
    <t>FLOOR VOID Temperature (20/0) C</t>
  </si>
  <si>
    <t>Data column</t>
  </si>
  <si>
    <t xml:space="preserve">Wall  </t>
  </si>
  <si>
    <t>Wall+Frame</t>
  </si>
  <si>
    <t>Check total length correct</t>
  </si>
  <si>
    <t>Data for window frame</t>
  </si>
  <si>
    <t>dimension</t>
  </si>
  <si>
    <t>U-value</t>
  </si>
  <si>
    <t>conductivity</t>
  </si>
  <si>
    <t>Frame</t>
  </si>
  <si>
    <t>Uf</t>
  </si>
  <si>
    <t>Homogenous frame?</t>
  </si>
  <si>
    <t>External Surface resistance</t>
  </si>
  <si>
    <t>Internal Surface resistance</t>
  </si>
  <si>
    <t>Frame Conductivity</t>
  </si>
  <si>
    <t>Psi Window Installation according to Passivhaus</t>
  </si>
  <si>
    <t>Wall and Frame</t>
  </si>
  <si>
    <t>Simplified Frame</t>
  </si>
  <si>
    <t>Installation Psi</t>
  </si>
  <si>
    <t>FLOOR Temperature Reduction Factor</t>
  </si>
  <si>
    <t>Correction to include effect of ground</t>
  </si>
  <si>
    <t>psi Internal SAP</t>
  </si>
  <si>
    <t>psi External PHPP</t>
  </si>
  <si>
    <t xml:space="preserve">Wall Modelling U Value ( W/m2K)  </t>
  </si>
  <si>
    <t>%</t>
  </si>
  <si>
    <t>Error in calculation:</t>
  </si>
  <si>
    <t>psi External PHPP(Grp17)</t>
  </si>
  <si>
    <t>This collection of sheets has been designed to perform the necessary calculation</t>
  </si>
  <si>
    <t>to transform THERM model outputs to Psi value for thermal bridges in buildings</t>
  </si>
  <si>
    <t xml:space="preserve"> - no claims are made for its accuracy or correctness</t>
  </si>
  <si>
    <t>It is offered free but with obvious caveats as to its use</t>
  </si>
  <si>
    <t>all dimensions</t>
  </si>
  <si>
    <t>all conductivities</t>
  </si>
  <si>
    <t>all surface resistances</t>
  </si>
  <si>
    <t>The following sheets are designed for the following particular situations:</t>
  </si>
  <si>
    <t>AMBIENT</t>
  </si>
  <si>
    <t>SUSPENDED FLOOR</t>
  </si>
  <si>
    <t>WINDOW INSTALLATION</t>
  </si>
  <si>
    <t>GROUND BEARING FLOOR</t>
  </si>
  <si>
    <t>any junction not involving ground</t>
  </si>
  <si>
    <t>wall to ground joints, unventilated floors</t>
  </si>
  <si>
    <t>wall to ground joints, ventilated floors</t>
  </si>
  <si>
    <t>window to wall, simplified case</t>
  </si>
  <si>
    <t>as it says!</t>
  </si>
  <si>
    <t>version history</t>
  </si>
  <si>
    <t>width w</t>
  </si>
  <si>
    <t>thickness t</t>
  </si>
  <si>
    <t xml:space="preserve">From therm report - worst cell </t>
  </si>
  <si>
    <t>clarification added to window installation case</t>
  </si>
  <si>
    <t>this needs to be enough information to enable the calculation to be repeated :</t>
  </si>
  <si>
    <t>We run training courses using THERM to calculate thermal models</t>
  </si>
  <si>
    <t>The first sheets are designed to record the details of the construction (sketches)</t>
  </si>
  <si>
    <t>Formula changed to work with open office</t>
  </si>
  <si>
    <t>The Therm report function is pasted into the columns to the right,</t>
  </si>
  <si>
    <t>one column for each component U value, and one for the L2D results.</t>
  </si>
  <si>
    <t>Software:</t>
  </si>
  <si>
    <t>Date:</t>
  </si>
  <si>
    <t>Job Name:</t>
  </si>
  <si>
    <t>Job No:</t>
  </si>
  <si>
    <t>Completed by:</t>
  </si>
  <si>
    <t>Checked by:</t>
  </si>
  <si>
    <t>Therm 5.2</t>
  </si>
  <si>
    <t>Elements</t>
  </si>
  <si>
    <t>Isotherms</t>
  </si>
  <si>
    <t>(Lines of constant temp)</t>
  </si>
  <si>
    <t>(Heatflow through materials)</t>
  </si>
  <si>
    <t>Layout changed to include elements</t>
  </si>
  <si>
    <t>Each has space for a THERM view of the elements, construction, isotherm &amp; flux</t>
  </si>
  <si>
    <t>Use the snipping tool in Vista Win7, for XP use Cropper(freeware) for this</t>
  </si>
  <si>
    <t>contact Helen.</t>
  </si>
  <si>
    <t>PSI from THERM blank calculation sheet</t>
  </si>
  <si>
    <t>Any errors you spot - please let us know!  info@peterwarm.co.uk</t>
  </si>
  <si>
    <t>All party walls now to be analysed both sides to cope with asymmetric constructions</t>
  </si>
  <si>
    <t>All outputs now reported to 2 decimal places, but result to 3 visible</t>
  </si>
  <si>
    <t>Isotherm scale added to all bases</t>
  </si>
  <si>
    <t>Note: PSI value is for both sides, Halve for single side, eg one dwelling.</t>
  </si>
  <si>
    <t>Descrip:</t>
  </si>
  <si>
    <t xml:space="preserve">Heat Flux </t>
  </si>
  <si>
    <t>y</t>
  </si>
  <si>
    <t>For Party Wall, internal measure excludes party wall</t>
  </si>
  <si>
    <t>For partition, Internal measurement includes Partition wall</t>
  </si>
  <si>
    <t>For Intermed Floor, Internal measurement includes floor thickness</t>
  </si>
  <si>
    <t>For Party Floor, internal measure excludes party floor thickness</t>
  </si>
  <si>
    <t>PARTY-PARTITION WALL TO GROUND FLOOR</t>
  </si>
  <si>
    <t>PARTY-INTERMEDIATE FLOOR TO WALL</t>
  </si>
  <si>
    <t>floor junction to wall</t>
  </si>
  <si>
    <t>Ground Floor Calculation using ISO 13770, check values below</t>
  </si>
  <si>
    <t>Added suspended floor check that Internal L2D is being used.</t>
  </si>
  <si>
    <t>Added Flux scale to each sheet</t>
  </si>
  <si>
    <t>correct  internal conditional formatting in susp floor ( see 28)</t>
  </si>
  <si>
    <t>correct wall /void height definition</t>
  </si>
  <si>
    <t>add un heated basement to floor void temp calc</t>
  </si>
  <si>
    <t>Void  ht above ground</t>
  </si>
  <si>
    <t>future</t>
  </si>
  <si>
    <t>We also suggest you paste in a picture of the finished component layout (no calc displayed)</t>
  </si>
  <si>
    <t>position of meausremnet planes ( v imp for external dims)</t>
  </si>
  <si>
    <t>including red lines for internal reference planes, blue lines for external reference planes</t>
  </si>
  <si>
    <r>
      <t>Junction</t>
    </r>
    <r>
      <rPr>
        <sz val="12"/>
        <rFont val="Arial"/>
        <family val="2"/>
      </rPr>
      <t xml:space="preserve"> (inc reference planes)</t>
    </r>
  </si>
  <si>
    <t>corrected formula in ground  and party ground sheet P27  replace 0.427 with 0.457 (thanks andrew lundberg)</t>
  </si>
  <si>
    <t>Window installation N35 IF command added</t>
  </si>
  <si>
    <t>Both sides assumed SAME temperature, ie 20 C</t>
  </si>
  <si>
    <t>Side one 20C</t>
  </si>
  <si>
    <t>Neightbours set at different temperature, typcially 17C if not insulated</t>
  </si>
  <si>
    <t>Heat Loss is calculated as follows:</t>
  </si>
  <si>
    <t>Calculated floor temperature for each floor, take average</t>
  </si>
  <si>
    <t>Model party wall, obtain U value</t>
  </si>
  <si>
    <t>Model each floor cassette, obtian U values, assumed different</t>
  </si>
  <si>
    <t>Psi value is L2D heat from one building,</t>
  </si>
  <si>
    <t>Internal need correcting for Ft</t>
  </si>
  <si>
    <t>less party wall U times A times Ftground</t>
  </si>
  <si>
    <t>less graound floor U times A times Ftparty wall</t>
  </si>
  <si>
    <t>External PHPP does not - enetring as Group 17 does this autmatically in PHPP)</t>
  </si>
  <si>
    <t>Note: PSI value is for single side, eg one dwelling, typically warmest</t>
  </si>
  <si>
    <t>Party wall only, internal psi excludes party wall thickness</t>
  </si>
  <si>
    <t>Ensure only heat from heated house is counted</t>
  </si>
  <si>
    <t>L2D with temps 20, 17 and under floor temperature.</t>
  </si>
  <si>
    <t>PartyWall</t>
  </si>
  <si>
    <t>V</t>
  </si>
  <si>
    <t>2nd Floor Cassette</t>
  </si>
  <si>
    <t>1st Floor Cassette</t>
  </si>
  <si>
    <t>External</t>
  </si>
  <si>
    <t>Ft</t>
  </si>
  <si>
    <t>Temperatrues and Ft factors</t>
  </si>
  <si>
    <t xml:space="preserve">Neighbours </t>
  </si>
  <si>
    <t>Building of interest</t>
  </si>
  <si>
    <t>C</t>
  </si>
  <si>
    <t>Party Wall</t>
  </si>
  <si>
    <t>Average Ground</t>
  </si>
  <si>
    <t>&lt;--Use this in L2D model!!</t>
  </si>
  <si>
    <t>Corrected Ground Party Wall unequal (cels O53,61), added Wall Party wall unequal</t>
  </si>
  <si>
    <t xml:space="preserve">1st Wall </t>
  </si>
  <si>
    <t>2nd Wall</t>
  </si>
  <si>
    <t>Informative only</t>
  </si>
  <si>
    <t>Temperatures and Ft factors</t>
  </si>
  <si>
    <t>Therm</t>
  </si>
  <si>
    <t>Therm Version 6.3.46.0</t>
  </si>
  <si>
    <t xml:space="preserve">Created by: </t>
  </si>
  <si>
    <t xml:space="preserve">Created for: </t>
  </si>
  <si>
    <t>Cross Section Type: Sill</t>
  </si>
  <si>
    <t>U-factors</t>
  </si>
  <si>
    <t>Name                 Length  Basis        U-factor</t>
  </si>
  <si>
    <t xml:space="preserve">                       mm                  W/m2-K   </t>
  </si>
  <si>
    <t>-------------------- ------- ------------ --------</t>
  </si>
  <si>
    <t>Solid Materials</t>
  </si>
  <si>
    <t>Name                            Conductivity   Emissivity</t>
  </si>
  <si>
    <t xml:space="preserve">                                   W/m-K   </t>
  </si>
  <si>
    <t>------------------------------  -------------  ----------</t>
  </si>
  <si>
    <t>Cavities</t>
  </si>
  <si>
    <t>None</t>
  </si>
  <si>
    <t>Glazing Systems</t>
  </si>
  <si>
    <t>Standard Boundary Conditions</t>
  </si>
  <si>
    <t>Name                           Temperature  Film Coefficient</t>
  </si>
  <si>
    <t xml:space="preserve">                                    C           W/m2-K   </t>
  </si>
  <si>
    <t>------------------------------ ------------ -----------------</t>
  </si>
  <si>
    <t>AA Interior Horizontal R0.13 2</t>
  </si>
  <si>
    <t>0C                                20.00         7.690</t>
  </si>
  <si>
    <t>Calculation Specifications</t>
  </si>
  <si>
    <t>--------------------------</t>
  </si>
  <si>
    <t>Mesh Parameter : 6</t>
  </si>
  <si>
    <t>Calculations done in Version 6.3.46.0</t>
  </si>
  <si>
    <t>Window</t>
  </si>
  <si>
    <t>AA TIM General Timber                0.13         0.90</t>
  </si>
  <si>
    <t>AA FIN plasterboard &amp; skim           0.21         0.90</t>
  </si>
  <si>
    <t>Name: A_CEN frame cavity unventilated</t>
  </si>
  <si>
    <t>Gas Fill: Air</t>
  </si>
  <si>
    <t>Convection Model: CEN</t>
  </si>
  <si>
    <t>Radiation Model: Standard</t>
  </si>
  <si>
    <t>Poly  Heat                       Side 1        Side 2    Dimension      Nu    Keff    Cavity</t>
  </si>
  <si>
    <t xml:space="preserve"> ID   Flow                    Temp   Emis   Temp   Emis  Horz.  Vert.    #            Height</t>
  </si>
  <si>
    <t xml:space="preserve">      Dir                       C             C           mm     mm           W/m-K     mm  </t>
  </si>
  <si>
    <t>----- --------------------  -------- ---- -------- ---- ------ ------ ------ ------   ------</t>
  </si>
  <si>
    <t>AA External R0.04 0C               0.00        25.000</t>
  </si>
  <si>
    <t>AA TIM plywood heat across gra</t>
  </si>
  <si>
    <t>in                                   0.22         0.90</t>
  </si>
  <si>
    <t>Window frame</t>
  </si>
  <si>
    <t>Parameter</t>
  </si>
  <si>
    <t>Derivation</t>
  </si>
  <si>
    <t xml:space="preserve">Literature </t>
  </si>
  <si>
    <t>Standard value</t>
  </si>
  <si>
    <t>D</t>
  </si>
  <si>
    <t>F</t>
  </si>
  <si>
    <t>Convention</t>
  </si>
  <si>
    <t>Gyproc Thermaline PLUS</t>
  </si>
  <si>
    <t>Larch timber cladding</t>
  </si>
  <si>
    <t>E</t>
  </si>
  <si>
    <t>Unventilated cavity</t>
  </si>
  <si>
    <t>k 0.13</t>
  </si>
  <si>
    <t>G</t>
  </si>
  <si>
    <t>keff 0.1441</t>
  </si>
  <si>
    <t>A_CEN frame cavity unventilated</t>
  </si>
  <si>
    <t>Bitroc</t>
  </si>
  <si>
    <t>k 0.05</t>
  </si>
  <si>
    <t>A_Bitroc</t>
  </si>
  <si>
    <t>Timber</t>
  </si>
  <si>
    <t>Standard value: softwood</t>
  </si>
  <si>
    <t>AA TIM General</t>
  </si>
  <si>
    <t>H</t>
  </si>
  <si>
    <t>I</t>
  </si>
  <si>
    <t>Plasterboard and skim</t>
  </si>
  <si>
    <t>k 0.21</t>
  </si>
  <si>
    <t>AA FIN plasterboard and skim</t>
  </si>
  <si>
    <t>A_Larch</t>
  </si>
  <si>
    <t>Manufacturer</t>
  </si>
  <si>
    <t>R 0.04</t>
  </si>
  <si>
    <t>AA External</t>
  </si>
  <si>
    <t>R 0.13</t>
  </si>
  <si>
    <t>AA Interior Horiz</t>
  </si>
  <si>
    <t>A_window_livingwood_passiveuropa_92_sides</t>
  </si>
  <si>
    <t>A_Gyproc thermaline PLUS</t>
  </si>
  <si>
    <t>Plywood: heat across grain</t>
  </si>
  <si>
    <t>k 0.039</t>
  </si>
  <si>
    <t>AA_TIM plywood heat across grain</t>
  </si>
  <si>
    <t>Thickness</t>
  </si>
  <si>
    <t>Width</t>
  </si>
  <si>
    <t xml:space="preserve">Information from Livingwood windows on the </t>
  </si>
  <si>
    <t>PASSIVE EUROPA 92</t>
  </si>
  <si>
    <t>of the Zyle Fenster UAB Company</t>
  </si>
  <si>
    <t>Junction</t>
  </si>
  <si>
    <r>
      <t>U</t>
    </r>
    <r>
      <rPr>
        <sz val="8"/>
        <rFont val="Arial"/>
        <family val="2"/>
      </rPr>
      <t>f</t>
    </r>
  </si>
  <si>
    <t>k 0.0816</t>
  </si>
  <si>
    <t>k 0.033</t>
  </si>
  <si>
    <t>k 0.14</t>
  </si>
  <si>
    <t>RG</t>
  </si>
  <si>
    <t>ecofab</t>
  </si>
  <si>
    <t>Therm 6.3</t>
  </si>
  <si>
    <t>Livingwood: Passiv Europa 92 Window</t>
  </si>
  <si>
    <t>Underlay Name: C:\Users\Rosie\Desktop\ecofab\Autumn project1\5 - Non-repeating thermal bridges\ecofab files\Rory\Window\ss\DET 40 BR-440 window file1.dxf</t>
  </si>
  <si>
    <t xml:space="preserve">  29  Horizontal             15.00   0.90   5.00   0.90  25.002000.0  N/A    0.1441    N/A  </t>
  </si>
  <si>
    <t xml:space="preserve">   4  Horizontal             15.00   0.90   5.00   0.90  50.001955.0  N/A    0.2871    N/A  </t>
  </si>
  <si>
    <t>A_Wool                               0.04         0.90</t>
  </si>
  <si>
    <t>Wall for window:A_Gyproc Therm</t>
  </si>
  <si>
    <t>aline PLUS                           0.03         0.90</t>
  </si>
  <si>
    <t>Wall for window:A_Larch              0.14         0.90</t>
  </si>
  <si>
    <t>Date: Sun Dec 28 16:53:40 2014</t>
  </si>
  <si>
    <t>Therm Filename: C:\Users\Rosie\Desktop\ecofab\Autumn project3\3 - Non-repeating thermal bridges\ecofab files\Wool\Window\jamb\Wall for window.THM</t>
  </si>
  <si>
    <t>Internal            2027.00  Total Length  0.1236</t>
  </si>
  <si>
    <t>External            2019.96  Total Length  0.1240</t>
  </si>
  <si>
    <t>A_Bitroc                             0.05         0.90</t>
  </si>
  <si>
    <t>Estimated Error: 3.9%</t>
  </si>
  <si>
    <t>Date: Sun Dec 28 16:59:46 2014</t>
  </si>
  <si>
    <t>Therm Filename: C:\Users\Rosie\Desktop\ecofab\Autumn project3\3 - Non-repeating thermal bridges\ecofab files\Wool\Window\jamb\Wall with window.THM</t>
  </si>
  <si>
    <t>Internal            2479.00  Total Length  0.1562</t>
  </si>
  <si>
    <t>External            2137.04  Total Length  0.1812</t>
  </si>
  <si>
    <t>A_door_livingwood_PassivEuropa</t>
  </si>
  <si>
    <t>92_sides                             0.08         0.90</t>
  </si>
  <si>
    <t>Estimated Error: 6.9%</t>
  </si>
  <si>
    <t>ecofab wool</t>
  </si>
  <si>
    <t>A_Wool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</si>
</sst>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0.0000"/>
    <numFmt numFmtId="165" formatCode="0.000"/>
    <numFmt numFmtId="166" formatCode="0.0%"/>
    <numFmt numFmtId="167" formatCode="0.0"/>
    <numFmt numFmtId="168" formatCode="0.0000;\-0.0000;;"/>
    <numFmt numFmtId="169" formatCode="#,##0.000"/>
    <numFmt numFmtId="170" formatCode="0.0000;\-0.000;;"/>
    <numFmt numFmtId="171" formatCode="_-* #,##0.000_-;\-* #,##0.000_-;_-* &quot;-&quot;??_-;_-@_-"/>
    <numFmt numFmtId="172" formatCode="_-* #,##0.000_-;\-* #,##0.000_-;_-* &quot;-&quot;???_-;_-@_-"/>
  </numFmts>
  <fonts count="18" x14ac:knownFonts="1">
    <font>
      <sz val="10"/>
      <name val="Arial"/>
    </font>
    <font>
      <sz val="10"/>
      <name val="Arial"/>
      <family val="2"/>
    </font>
    <font>
      <u/>
      <sz val="10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8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0"/>
      <color indexed="4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83">
    <xf numFmtId="0" fontId="0" fillId="0" borderId="0" xfId="0"/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3" borderId="0" xfId="0" applyFont="1" applyFill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4" borderId="0" xfId="0" applyFont="1" applyFill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4" borderId="7" xfId="0" applyFont="1" applyFill="1" applyBorder="1" applyAlignment="1">
      <alignment horizontal="center"/>
    </xf>
    <xf numFmtId="168" fontId="3" fillId="0" borderId="0" xfId="0" applyNumberFormat="1" applyFont="1" applyFill="1" applyBorder="1"/>
    <xf numFmtId="164" fontId="3" fillId="0" borderId="0" xfId="0" applyNumberFormat="1" applyFont="1" applyFill="1" applyBorder="1"/>
    <xf numFmtId="0" fontId="3" fillId="4" borderId="0" xfId="0" applyFont="1" applyFill="1" applyBorder="1"/>
    <xf numFmtId="0" fontId="3" fillId="0" borderId="0" xfId="0" applyFont="1" applyFill="1"/>
    <xf numFmtId="0" fontId="3" fillId="0" borderId="4" xfId="0" applyFont="1" applyFill="1" applyBorder="1"/>
    <xf numFmtId="0" fontId="3" fillId="0" borderId="0" xfId="0" applyFont="1" applyFill="1" applyBorder="1"/>
    <xf numFmtId="0" fontId="3" fillId="0" borderId="5" xfId="0" applyFont="1" applyFill="1" applyBorder="1"/>
    <xf numFmtId="0" fontId="3" fillId="0" borderId="0" xfId="0" applyFont="1" applyFill="1" applyBorder="1" applyAlignment="1">
      <alignment horizontal="right"/>
    </xf>
    <xf numFmtId="165" fontId="3" fillId="0" borderId="0" xfId="0" applyNumberFormat="1" applyFont="1" applyFill="1" applyBorder="1"/>
    <xf numFmtId="165" fontId="3" fillId="0" borderId="5" xfId="0" applyNumberFormat="1" applyFont="1" applyFill="1" applyBorder="1"/>
    <xf numFmtId="0" fontId="3" fillId="5" borderId="0" xfId="0" applyFont="1" applyFill="1" applyBorder="1"/>
    <xf numFmtId="0" fontId="3" fillId="5" borderId="7" xfId="0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center" vertical="center" wrapText="1"/>
    </xf>
    <xf numFmtId="166" fontId="3" fillId="0" borderId="0" xfId="2" applyNumberFormat="1" applyFont="1"/>
    <xf numFmtId="0" fontId="5" fillId="0" borderId="0" xfId="0" applyFont="1"/>
    <xf numFmtId="0" fontId="3" fillId="4" borderId="5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165" fontId="4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center"/>
    </xf>
    <xf numFmtId="0" fontId="3" fillId="0" borderId="7" xfId="0" applyFont="1" applyFill="1" applyBorder="1"/>
    <xf numFmtId="0" fontId="4" fillId="0" borderId="7" xfId="0" applyFont="1" applyFill="1" applyBorder="1"/>
    <xf numFmtId="167" fontId="3" fillId="0" borderId="0" xfId="0" applyNumberFormat="1" applyFont="1" applyFill="1" applyBorder="1"/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169" fontId="4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/>
    <xf numFmtId="0" fontId="6" fillId="0" borderId="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8" fillId="0" borderId="8" xfId="0" applyFont="1" applyBorder="1"/>
    <xf numFmtId="0" fontId="3" fillId="4" borderId="0" xfId="0" applyFont="1" applyFill="1" applyBorder="1" applyAlignment="1" applyProtection="1">
      <alignment horizontal="center"/>
      <protection locked="0"/>
    </xf>
    <xf numFmtId="0" fontId="3" fillId="5" borderId="4" xfId="0" applyFont="1" applyFill="1" applyBorder="1"/>
    <xf numFmtId="169" fontId="3" fillId="5" borderId="0" xfId="0" applyNumberFormat="1" applyFont="1" applyFill="1" applyBorder="1" applyAlignment="1">
      <alignment horizontal="center"/>
    </xf>
    <xf numFmtId="164" fontId="3" fillId="5" borderId="0" xfId="0" applyNumberFormat="1" applyFont="1" applyFill="1" applyBorder="1" applyAlignment="1">
      <alignment horizontal="center"/>
    </xf>
    <xf numFmtId="164" fontId="3" fillId="5" borderId="0" xfId="0" applyNumberFormat="1" applyFont="1" applyFill="1" applyBorder="1"/>
    <xf numFmtId="169" fontId="7" fillId="5" borderId="8" xfId="0" applyNumberFormat="1" applyFont="1" applyFill="1" applyBorder="1"/>
    <xf numFmtId="0" fontId="3" fillId="5" borderId="2" xfId="0" applyFont="1" applyFill="1" applyBorder="1"/>
    <xf numFmtId="0" fontId="3" fillId="5" borderId="6" xfId="0" applyFont="1" applyFill="1" applyBorder="1"/>
    <xf numFmtId="0" fontId="3" fillId="5" borderId="0" xfId="0" applyFont="1" applyFill="1" applyBorder="1" applyAlignment="1">
      <alignment horizontal="center"/>
    </xf>
    <xf numFmtId="164" fontId="3" fillId="5" borderId="5" xfId="0" applyNumberFormat="1" applyFont="1" applyFill="1" applyBorder="1" applyAlignment="1">
      <alignment horizontal="center"/>
    </xf>
    <xf numFmtId="164" fontId="3" fillId="5" borderId="8" xfId="0" applyNumberFormat="1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3" fillId="5" borderId="0" xfId="0" applyFont="1" applyFill="1" applyBorder="1" applyAlignment="1" applyProtection="1">
      <alignment horizontal="left"/>
    </xf>
    <xf numFmtId="169" fontId="4" fillId="5" borderId="5" xfId="0" applyNumberFormat="1" applyFont="1" applyFill="1" applyBorder="1"/>
    <xf numFmtId="0" fontId="3" fillId="6" borderId="0" xfId="0" applyFont="1" applyFill="1" applyBorder="1"/>
    <xf numFmtId="0" fontId="3" fillId="0" borderId="0" xfId="0" applyFont="1" applyBorder="1" applyAlignment="1">
      <alignment horizontal="right"/>
    </xf>
    <xf numFmtId="167" fontId="3" fillId="6" borderId="0" xfId="0" applyNumberFormat="1" applyFont="1" applyFill="1" applyBorder="1"/>
    <xf numFmtId="0" fontId="3" fillId="0" borderId="0" xfId="0" applyFont="1" applyBorder="1" applyAlignment="1">
      <alignment horizontal="center"/>
    </xf>
    <xf numFmtId="2" fontId="3" fillId="5" borderId="0" xfId="0" applyNumberFormat="1" applyFont="1" applyFill="1" applyBorder="1"/>
    <xf numFmtId="0" fontId="8" fillId="0" borderId="7" xfId="0" applyFont="1" applyBorder="1"/>
    <xf numFmtId="0" fontId="7" fillId="0" borderId="0" xfId="0" applyFont="1" applyFill="1" applyBorder="1" applyAlignment="1">
      <alignment horizontal="right"/>
    </xf>
    <xf numFmtId="4" fontId="7" fillId="5" borderId="5" xfId="0" applyNumberFormat="1" applyFont="1" applyFill="1" applyBorder="1"/>
    <xf numFmtId="0" fontId="12" fillId="5" borderId="0" xfId="0" applyFont="1" applyFill="1" applyBorder="1"/>
    <xf numFmtId="0" fontId="12" fillId="5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Border="1" applyAlignment="1">
      <alignment horizontal="right"/>
    </xf>
    <xf numFmtId="0" fontId="3" fillId="6" borderId="0" xfId="0" applyFont="1" applyFill="1" applyBorder="1" applyAlignment="1">
      <alignment horizontal="center"/>
    </xf>
    <xf numFmtId="165" fontId="4" fillId="0" borderId="5" xfId="0" applyNumberFormat="1" applyFont="1" applyFill="1" applyBorder="1"/>
    <xf numFmtId="0" fontId="13" fillId="0" borderId="7" xfId="0" applyFont="1" applyFill="1" applyBorder="1" applyAlignment="1">
      <alignment horizontal="right"/>
    </xf>
    <xf numFmtId="165" fontId="3" fillId="5" borderId="0" xfId="0" applyNumberFormat="1" applyFont="1" applyFill="1" applyBorder="1" applyAlignment="1">
      <alignment horizontal="center"/>
    </xf>
    <xf numFmtId="1" fontId="3" fillId="5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169" fontId="13" fillId="5" borderId="5" xfId="0" applyNumberFormat="1" applyFont="1" applyFill="1" applyBorder="1"/>
    <xf numFmtId="169" fontId="3" fillId="5" borderId="5" xfId="0" applyNumberFormat="1" applyFont="1" applyFill="1" applyBorder="1"/>
    <xf numFmtId="9" fontId="13" fillId="5" borderId="8" xfId="2" applyFont="1" applyFill="1" applyBorder="1"/>
    <xf numFmtId="9" fontId="3" fillId="5" borderId="0" xfId="2" applyFont="1" applyFill="1" applyBorder="1" applyAlignment="1">
      <alignment horizontal="center"/>
    </xf>
    <xf numFmtId="0" fontId="14" fillId="0" borderId="0" xfId="0" applyFont="1"/>
    <xf numFmtId="0" fontId="3" fillId="5" borderId="0" xfId="0" applyFont="1" applyFill="1" applyBorder="1" applyAlignment="1" applyProtection="1">
      <alignment horizontal="center"/>
    </xf>
    <xf numFmtId="169" fontId="13" fillId="5" borderId="8" xfId="0" applyNumberFormat="1" applyFont="1" applyFill="1" applyBorder="1"/>
    <xf numFmtId="0" fontId="3" fillId="0" borderId="15" xfId="0" applyFont="1" applyBorder="1"/>
    <xf numFmtId="0" fontId="3" fillId="0" borderId="16" xfId="0" applyFont="1" applyBorder="1"/>
    <xf numFmtId="0" fontId="3" fillId="0" borderId="16" xfId="0" applyFont="1" applyBorder="1" applyAlignment="1">
      <alignment horizontal="right"/>
    </xf>
    <xf numFmtId="0" fontId="3" fillId="4" borderId="16" xfId="0" applyFont="1" applyFill="1" applyBorder="1"/>
    <xf numFmtId="0" fontId="3" fillId="0" borderId="17" xfId="0" applyFont="1" applyBorder="1"/>
    <xf numFmtId="0" fontId="0" fillId="0" borderId="0" xfId="0" applyAlignment="1">
      <alignment horizontal="right"/>
    </xf>
    <xf numFmtId="165" fontId="3" fillId="0" borderId="0" xfId="0" applyNumberFormat="1" applyFont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5" fillId="0" borderId="0" xfId="0" applyFont="1" applyFill="1" applyBorder="1"/>
    <xf numFmtId="0" fontId="3" fillId="0" borderId="6" xfId="0" applyFont="1" applyFill="1" applyBorder="1" applyAlignment="1">
      <alignment horizontal="right"/>
    </xf>
    <xf numFmtId="14" fontId="3" fillId="4" borderId="2" xfId="0" applyNumberFormat="1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3" xfId="0" applyFont="1" applyFill="1" applyBorder="1"/>
    <xf numFmtId="0" fontId="8" fillId="0" borderId="1" xfId="0" applyFont="1" applyBorder="1"/>
    <xf numFmtId="0" fontId="4" fillId="0" borderId="0" xfId="0" applyFont="1" applyBorder="1"/>
    <xf numFmtId="0" fontId="3" fillId="0" borderId="4" xfId="0" applyFont="1" applyBorder="1" applyAlignment="1">
      <alignment horizontal="justify"/>
    </xf>
    <xf numFmtId="0" fontId="3" fillId="0" borderId="0" xfId="0" applyFont="1" applyBorder="1" applyAlignment="1">
      <alignment horizontal="justify"/>
    </xf>
    <xf numFmtId="0" fontId="16" fillId="0" borderId="0" xfId="0" applyFont="1"/>
    <xf numFmtId="0" fontId="3" fillId="0" borderId="7" xfId="0" applyFont="1" applyFill="1" applyBorder="1" applyAlignment="1">
      <alignment horizontal="right"/>
    </xf>
    <xf numFmtId="0" fontId="3" fillId="0" borderId="4" xfId="0" applyFont="1" applyBorder="1" applyAlignment="1"/>
    <xf numFmtId="165" fontId="3" fillId="5" borderId="0" xfId="0" applyNumberFormat="1" applyFont="1" applyFill="1" applyBorder="1"/>
    <xf numFmtId="170" fontId="3" fillId="0" borderId="0" xfId="0" applyNumberFormat="1" applyFont="1" applyFill="1" applyBorder="1"/>
    <xf numFmtId="172" fontId="3" fillId="5" borderId="0" xfId="0" applyNumberFormat="1" applyFont="1" applyFill="1" applyBorder="1"/>
    <xf numFmtId="172" fontId="3" fillId="0" borderId="0" xfId="0" applyNumberFormat="1" applyFont="1" applyFill="1" applyBorder="1"/>
    <xf numFmtId="172" fontId="3" fillId="5" borderId="0" xfId="0" applyNumberFormat="1" applyFont="1" applyFill="1" applyBorder="1" applyAlignment="1">
      <alignment horizontal="center"/>
    </xf>
    <xf numFmtId="171" fontId="3" fillId="0" borderId="0" xfId="1" applyNumberFormat="1" applyFont="1" applyFill="1" applyBorder="1" applyAlignment="1">
      <alignment horizontal="center"/>
    </xf>
    <xf numFmtId="0" fontId="14" fillId="0" borderId="0" xfId="0" applyFont="1" applyFill="1" applyBorder="1"/>
    <xf numFmtId="0" fontId="3" fillId="0" borderId="0" xfId="0" applyFont="1" applyAlignment="1">
      <alignment horizontal="left"/>
    </xf>
    <xf numFmtId="0" fontId="3" fillId="5" borderId="7" xfId="0" applyFont="1" applyFill="1" applyBorder="1" applyAlignment="1">
      <alignment horizontal="left"/>
    </xf>
    <xf numFmtId="0" fontId="3" fillId="5" borderId="0" xfId="0" applyFont="1" applyFill="1" applyBorder="1" applyAlignment="1" applyProtection="1">
      <alignment horizontal="right"/>
    </xf>
    <xf numFmtId="0" fontId="3" fillId="0" borderId="1" xfId="0" applyFont="1" applyBorder="1" applyAlignment="1">
      <alignment horizontal="left"/>
    </xf>
    <xf numFmtId="0" fontId="3" fillId="5" borderId="7" xfId="0" applyFont="1" applyFill="1" applyBorder="1" applyAlignment="1" applyProtection="1">
      <alignment horizontal="right"/>
    </xf>
    <xf numFmtId="164" fontId="3" fillId="7" borderId="5" xfId="0" applyNumberFormat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9" fontId="3" fillId="7" borderId="0" xfId="0" applyNumberFormat="1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0" borderId="0" xfId="3" applyFont="1"/>
    <xf numFmtId="0" fontId="3" fillId="0" borderId="0" xfId="3" applyFont="1" applyAlignment="1">
      <alignment horizontal="center"/>
    </xf>
    <xf numFmtId="0" fontId="3" fillId="2" borderId="0" xfId="3" applyFont="1" applyFill="1"/>
    <xf numFmtId="0" fontId="3" fillId="3" borderId="0" xfId="3" applyFont="1" applyFill="1"/>
    <xf numFmtId="0" fontId="3" fillId="0" borderId="1" xfId="3" applyFont="1" applyFill="1" applyBorder="1" applyAlignment="1">
      <alignment horizontal="right"/>
    </xf>
    <xf numFmtId="0" fontId="3" fillId="0" borderId="2" xfId="3" applyFont="1" applyFill="1" applyBorder="1"/>
    <xf numFmtId="0" fontId="3" fillId="0" borderId="2" xfId="3" applyFont="1" applyFill="1" applyBorder="1" applyAlignment="1">
      <alignment horizontal="right"/>
    </xf>
    <xf numFmtId="14" fontId="3" fillId="4" borderId="2" xfId="3" applyNumberFormat="1" applyFont="1" applyFill="1" applyBorder="1" applyAlignment="1">
      <alignment horizontal="left"/>
    </xf>
    <xf numFmtId="0" fontId="3" fillId="4" borderId="3" xfId="3" applyFont="1" applyFill="1" applyBorder="1"/>
    <xf numFmtId="0" fontId="3" fillId="0" borderId="4" xfId="3" applyFont="1" applyFill="1" applyBorder="1" applyAlignment="1">
      <alignment horizontal="right"/>
    </xf>
    <xf numFmtId="0" fontId="3" fillId="4" borderId="0" xfId="3" applyFont="1" applyFill="1" applyBorder="1"/>
    <xf numFmtId="0" fontId="3" fillId="0" borderId="0" xfId="3" applyFont="1" applyFill="1" applyBorder="1" applyAlignment="1">
      <alignment horizontal="right"/>
    </xf>
    <xf numFmtId="0" fontId="3" fillId="4" borderId="0" xfId="3" applyFont="1" applyFill="1" applyBorder="1" applyAlignment="1">
      <alignment horizontal="left"/>
    </xf>
    <xf numFmtId="0" fontId="3" fillId="4" borderId="5" xfId="3" applyFont="1" applyFill="1" applyBorder="1"/>
    <xf numFmtId="0" fontId="5" fillId="0" borderId="0" xfId="3" applyFont="1" applyFill="1" applyBorder="1"/>
    <xf numFmtId="0" fontId="3" fillId="0" borderId="0" xfId="3" applyFont="1" applyFill="1" applyBorder="1"/>
    <xf numFmtId="0" fontId="3" fillId="0" borderId="6" xfId="3" applyFont="1" applyFill="1" applyBorder="1" applyAlignment="1">
      <alignment horizontal="right"/>
    </xf>
    <xf numFmtId="0" fontId="3" fillId="4" borderId="7" xfId="3" applyFont="1" applyFill="1" applyBorder="1"/>
    <xf numFmtId="0" fontId="3" fillId="0" borderId="7" xfId="3" applyFont="1" applyFill="1" applyBorder="1" applyAlignment="1">
      <alignment horizontal="right"/>
    </xf>
    <xf numFmtId="0" fontId="3" fillId="4" borderId="8" xfId="3" applyFont="1" applyFill="1" applyBorder="1"/>
    <xf numFmtId="0" fontId="8" fillId="0" borderId="1" xfId="3" applyFont="1" applyBorder="1"/>
    <xf numFmtId="0" fontId="3" fillId="0" borderId="2" xfId="3" applyFont="1" applyBorder="1"/>
    <xf numFmtId="0" fontId="3" fillId="0" borderId="3" xfId="3" applyFont="1" applyBorder="1"/>
    <xf numFmtId="0" fontId="3" fillId="0" borderId="1" xfId="3" applyFont="1" applyBorder="1"/>
    <xf numFmtId="0" fontId="3" fillId="0" borderId="2" xfId="3" applyFont="1" applyBorder="1" applyAlignment="1">
      <alignment horizontal="center"/>
    </xf>
    <xf numFmtId="0" fontId="3" fillId="0" borderId="4" xfId="3" applyFont="1" applyBorder="1" applyAlignment="1"/>
    <xf numFmtId="0" fontId="3" fillId="0" borderId="0" xfId="3" applyFont="1" applyBorder="1" applyAlignment="1">
      <alignment horizontal="justify"/>
    </xf>
    <xf numFmtId="0" fontId="3" fillId="0" borderId="0" xfId="3" applyFont="1" applyBorder="1"/>
    <xf numFmtId="0" fontId="3" fillId="0" borderId="5" xfId="3" applyFont="1" applyBorder="1"/>
    <xf numFmtId="0" fontId="3" fillId="5" borderId="4" xfId="3" applyFont="1" applyFill="1" applyBorder="1" applyAlignment="1">
      <alignment horizontal="center"/>
    </xf>
    <xf numFmtId="0" fontId="3" fillId="4" borderId="0" xfId="3" applyFont="1" applyFill="1" applyBorder="1" applyAlignment="1">
      <alignment horizontal="center"/>
    </xf>
    <xf numFmtId="0" fontId="3" fillId="7" borderId="0" xfId="3" applyFont="1" applyFill="1" applyBorder="1" applyAlignment="1">
      <alignment horizontal="center"/>
    </xf>
    <xf numFmtId="0" fontId="3" fillId="5" borderId="0" xfId="3" applyFont="1" applyFill="1" applyBorder="1"/>
    <xf numFmtId="0" fontId="3" fillId="5" borderId="0" xfId="3" applyFont="1" applyFill="1" applyBorder="1" applyAlignment="1">
      <alignment horizontal="center"/>
    </xf>
    <xf numFmtId="164" fontId="3" fillId="5" borderId="5" xfId="3" applyNumberFormat="1" applyFont="1" applyFill="1" applyBorder="1" applyAlignment="1">
      <alignment horizontal="center"/>
    </xf>
    <xf numFmtId="0" fontId="3" fillId="0" borderId="4" xfId="3" applyFont="1" applyBorder="1" applyAlignment="1">
      <alignment horizontal="justify"/>
    </xf>
    <xf numFmtId="0" fontId="3" fillId="5" borderId="0" xfId="3" applyFont="1" applyFill="1" applyBorder="1" applyAlignment="1" applyProtection="1">
      <alignment horizontal="center"/>
    </xf>
    <xf numFmtId="0" fontId="3" fillId="5" borderId="0" xfId="3" applyFont="1" applyFill="1" applyBorder="1" applyAlignment="1" applyProtection="1">
      <alignment horizontal="left"/>
    </xf>
    <xf numFmtId="0" fontId="3" fillId="0" borderId="4" xfId="3" applyFont="1" applyBorder="1"/>
    <xf numFmtId="0" fontId="3" fillId="5" borderId="6" xfId="3" applyFont="1" applyFill="1" applyBorder="1" applyAlignment="1">
      <alignment horizontal="center"/>
    </xf>
    <xf numFmtId="0" fontId="3" fillId="4" borderId="7" xfId="3" applyFont="1" applyFill="1" applyBorder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3" fillId="5" borderId="7" xfId="3" applyFont="1" applyFill="1" applyBorder="1"/>
    <xf numFmtId="0" fontId="9" fillId="5" borderId="7" xfId="3" applyFont="1" applyFill="1" applyBorder="1" applyAlignment="1">
      <alignment horizontal="center"/>
    </xf>
    <xf numFmtId="164" fontId="3" fillId="5" borderId="8" xfId="3" applyNumberFormat="1" applyFont="1" applyFill="1" applyBorder="1" applyAlignment="1">
      <alignment horizontal="center"/>
    </xf>
    <xf numFmtId="0" fontId="3" fillId="5" borderId="2" xfId="3" applyFont="1" applyFill="1" applyBorder="1" applyAlignment="1">
      <alignment horizontal="center"/>
    </xf>
    <xf numFmtId="164" fontId="3" fillId="0" borderId="0" xfId="3" applyNumberFormat="1" applyFont="1" applyFill="1" applyBorder="1" applyAlignment="1">
      <alignment horizontal="center"/>
    </xf>
    <xf numFmtId="164" fontId="3" fillId="0" borderId="0" xfId="3" applyNumberFormat="1" applyFont="1" applyFill="1" applyBorder="1"/>
    <xf numFmtId="0" fontId="3" fillId="0" borderId="6" xfId="3" applyFont="1" applyBorder="1"/>
    <xf numFmtId="0" fontId="3" fillId="0" borderId="7" xfId="3" applyFont="1" applyBorder="1"/>
    <xf numFmtId="0" fontId="3" fillId="0" borderId="7" xfId="3" applyFont="1" applyFill="1" applyBorder="1"/>
    <xf numFmtId="0" fontId="4" fillId="0" borderId="7" xfId="3" applyFont="1" applyFill="1" applyBorder="1"/>
    <xf numFmtId="0" fontId="7" fillId="0" borderId="7" xfId="3" applyFont="1" applyFill="1" applyBorder="1" applyAlignment="1">
      <alignment horizontal="right"/>
    </xf>
    <xf numFmtId="169" fontId="7" fillId="5" borderId="8" xfId="3" applyNumberFormat="1" applyFont="1" applyFill="1" applyBorder="1"/>
    <xf numFmtId="0" fontId="4" fillId="0" borderId="6" xfId="3" applyFont="1" applyBorder="1"/>
    <xf numFmtId="0" fontId="3" fillId="0" borderId="1" xfId="3" applyFont="1" applyBorder="1" applyAlignment="1">
      <alignment horizontal="left"/>
    </xf>
    <xf numFmtId="0" fontId="3" fillId="5" borderId="4" xfId="3" applyFont="1" applyFill="1" applyBorder="1"/>
    <xf numFmtId="0" fontId="3" fillId="5" borderId="0" xfId="3" applyFont="1" applyFill="1" applyBorder="1" applyAlignment="1" applyProtection="1">
      <alignment horizontal="right"/>
    </xf>
    <xf numFmtId="9" fontId="3" fillId="7" borderId="0" xfId="3" applyNumberFormat="1" applyFont="1" applyFill="1" applyBorder="1" applyAlignment="1">
      <alignment horizontal="center"/>
    </xf>
    <xf numFmtId="164" fontId="3" fillId="7" borderId="5" xfId="3" applyNumberFormat="1" applyFont="1" applyFill="1" applyBorder="1" applyAlignment="1">
      <alignment horizontal="center"/>
    </xf>
    <xf numFmtId="0" fontId="3" fillId="5" borderId="6" xfId="3" applyFont="1" applyFill="1" applyBorder="1"/>
    <xf numFmtId="0" fontId="3" fillId="5" borderId="7" xfId="3" applyFont="1" applyFill="1" applyBorder="1" applyAlignment="1" applyProtection="1">
      <alignment horizontal="right"/>
    </xf>
    <xf numFmtId="0" fontId="3" fillId="7" borderId="7" xfId="3" applyFont="1" applyFill="1" applyBorder="1" applyAlignment="1">
      <alignment horizontal="center"/>
    </xf>
    <xf numFmtId="0" fontId="3" fillId="0" borderId="0" xfId="3" applyFont="1" applyFill="1"/>
    <xf numFmtId="0" fontId="3" fillId="0" borderId="0" xfId="3" applyFont="1" applyBorder="1" applyAlignment="1">
      <alignment horizontal="center"/>
    </xf>
    <xf numFmtId="165" fontId="3" fillId="5" borderId="0" xfId="3" applyNumberFormat="1" applyFont="1" applyFill="1" applyBorder="1"/>
    <xf numFmtId="0" fontId="3" fillId="4" borderId="0" xfId="3" applyFont="1" applyFill="1" applyBorder="1" applyAlignment="1" applyProtection="1">
      <alignment horizontal="center"/>
      <protection locked="0"/>
    </xf>
    <xf numFmtId="165" fontId="3" fillId="5" borderId="0" xfId="3" applyNumberFormat="1" applyFont="1" applyFill="1" applyBorder="1" applyAlignment="1">
      <alignment horizontal="center"/>
    </xf>
    <xf numFmtId="0" fontId="3" fillId="0" borderId="4" xfId="3" applyFont="1" applyFill="1" applyBorder="1"/>
    <xf numFmtId="0" fontId="3" fillId="0" borderId="5" xfId="3" applyFont="1" applyFill="1" applyBorder="1"/>
    <xf numFmtId="0" fontId="3" fillId="0" borderId="0" xfId="3" applyFont="1" applyFill="1" applyBorder="1" applyAlignment="1">
      <alignment horizontal="center"/>
    </xf>
    <xf numFmtId="9" fontId="3" fillId="8" borderId="0" xfId="4" applyFont="1" applyFill="1" applyBorder="1" applyAlignment="1">
      <alignment horizontal="center"/>
    </xf>
    <xf numFmtId="0" fontId="6" fillId="0" borderId="7" xfId="3" applyFont="1" applyFill="1" applyBorder="1" applyAlignment="1">
      <alignment horizontal="right"/>
    </xf>
    <xf numFmtId="2" fontId="6" fillId="5" borderId="7" xfId="3" applyNumberFormat="1" applyFont="1" applyFill="1" applyBorder="1" applyAlignment="1"/>
    <xf numFmtId="2" fontId="3" fillId="0" borderId="7" xfId="3" applyNumberFormat="1" applyBorder="1" applyAlignment="1"/>
    <xf numFmtId="0" fontId="8" fillId="0" borderId="8" xfId="3" applyFont="1" applyBorder="1"/>
    <xf numFmtId="165" fontId="3" fillId="0" borderId="0" xfId="3" applyNumberFormat="1" applyFont="1" applyFill="1" applyBorder="1"/>
    <xf numFmtId="165" fontId="3" fillId="0" borderId="5" xfId="3" applyNumberFormat="1" applyFont="1" applyFill="1" applyBorder="1"/>
    <xf numFmtId="168" fontId="3" fillId="0" borderId="0" xfId="3" applyNumberFormat="1" applyFont="1" applyFill="1" applyBorder="1"/>
    <xf numFmtId="0" fontId="3" fillId="0" borderId="15" xfId="3" applyFont="1" applyBorder="1"/>
    <xf numFmtId="0" fontId="3" fillId="0" borderId="16" xfId="3" applyFont="1" applyBorder="1"/>
    <xf numFmtId="0" fontId="3" fillId="0" borderId="16" xfId="3" applyFont="1" applyBorder="1" applyAlignment="1">
      <alignment horizontal="right"/>
    </xf>
    <xf numFmtId="0" fontId="3" fillId="4" borderId="16" xfId="3" applyFont="1" applyFill="1" applyBorder="1"/>
    <xf numFmtId="0" fontId="3" fillId="0" borderId="17" xfId="3" applyFont="1" applyBorder="1"/>
    <xf numFmtId="0" fontId="3" fillId="0" borderId="8" xfId="3" applyFont="1" applyBorder="1"/>
    <xf numFmtId="0" fontId="14" fillId="0" borderId="0" xfId="3" applyFont="1"/>
    <xf numFmtId="0" fontId="14" fillId="0" borderId="0" xfId="3" applyFont="1" applyFill="1" applyBorder="1"/>
    <xf numFmtId="0" fontId="3" fillId="0" borderId="0" xfId="3" applyFont="1" applyFill="1" applyBorder="1" applyAlignment="1">
      <alignment horizontal="left"/>
    </xf>
    <xf numFmtId="2" fontId="3" fillId="0" borderId="0" xfId="3" applyNumberFormat="1" applyFont="1" applyFill="1" applyBorder="1"/>
    <xf numFmtId="0" fontId="3" fillId="0" borderId="0" xfId="3" applyFont="1" applyAlignment="1">
      <alignment horizontal="left"/>
    </xf>
    <xf numFmtId="0" fontId="4" fillId="0" borderId="0" xfId="3" applyFont="1" applyFill="1" applyBorder="1" applyAlignment="1">
      <alignment horizontal="right"/>
    </xf>
    <xf numFmtId="0" fontId="4" fillId="0" borderId="0" xfId="3" applyFont="1" applyBorder="1"/>
    <xf numFmtId="0" fontId="4" fillId="0" borderId="0" xfId="3" applyFont="1" applyFill="1" applyBorder="1"/>
    <xf numFmtId="169" fontId="4" fillId="0" borderId="0" xfId="3" applyNumberFormat="1" applyFont="1" applyFill="1" applyBorder="1"/>
    <xf numFmtId="167" fontId="3" fillId="0" borderId="0" xfId="3" applyNumberFormat="1" applyFont="1" applyFill="1" applyBorder="1"/>
    <xf numFmtId="165" fontId="3" fillId="0" borderId="0" xfId="3" applyNumberFormat="1" applyFont="1" applyFill="1" applyBorder="1" applyAlignment="1">
      <alignment horizontal="right"/>
    </xf>
    <xf numFmtId="0" fontId="4" fillId="0" borderId="0" xfId="3" applyFont="1" applyFill="1" applyBorder="1" applyAlignment="1">
      <alignment horizontal="center"/>
    </xf>
    <xf numFmtId="2" fontId="4" fillId="0" borderId="0" xfId="3" applyNumberFormat="1" applyFont="1" applyFill="1" applyBorder="1"/>
    <xf numFmtId="165" fontId="4" fillId="0" borderId="0" xfId="3" applyNumberFormat="1" applyFont="1" applyFill="1" applyBorder="1"/>
    <xf numFmtId="165" fontId="3" fillId="0" borderId="0" xfId="3" applyNumberFormat="1" applyFont="1" applyFill="1" applyBorder="1" applyAlignment="1">
      <alignment horizontal="center"/>
    </xf>
    <xf numFmtId="164" fontId="13" fillId="5" borderId="7" xfId="0" applyNumberFormat="1" applyFont="1" applyFill="1" applyBorder="1" applyAlignment="1">
      <alignment horizontal="right"/>
    </xf>
    <xf numFmtId="0" fontId="0" fillId="0" borderId="0" xfId="0" applyFill="1" applyBorder="1"/>
    <xf numFmtId="2" fontId="3" fillId="9" borderId="0" xfId="0" applyNumberFormat="1" applyFont="1" applyFill="1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4" borderId="7" xfId="0" applyFont="1" applyFill="1" applyBorder="1"/>
    <xf numFmtId="0" fontId="1" fillId="0" borderId="4" xfId="0" applyFont="1" applyBorder="1"/>
    <xf numFmtId="0" fontId="1" fillId="0" borderId="0" xfId="0" applyFont="1" applyBorder="1"/>
    <xf numFmtId="0" fontId="4" fillId="0" borderId="9" xfId="0" applyFont="1" applyBorder="1"/>
    <xf numFmtId="0" fontId="4" fillId="0" borderId="10" xfId="0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65" fontId="1" fillId="0" borderId="12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65" fontId="1" fillId="0" borderId="0" xfId="0" applyNumberFormat="1" applyFont="1" applyBorder="1" applyAlignment="1">
      <alignment horizontal="left" vertical="center" wrapText="1"/>
    </xf>
    <xf numFmtId="2" fontId="1" fillId="0" borderId="14" xfId="0" applyNumberFormat="1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0" fillId="0" borderId="0" xfId="0" applyFont="1" applyFill="1" applyBorder="1"/>
    <xf numFmtId="0" fontId="4" fillId="0" borderId="1" xfId="0" applyFont="1" applyBorder="1"/>
    <xf numFmtId="0" fontId="1" fillId="0" borderId="7" xfId="0" applyFont="1" applyBorder="1"/>
    <xf numFmtId="0" fontId="1" fillId="4" borderId="0" xfId="0" applyFont="1" applyFill="1" applyBorder="1"/>
    <xf numFmtId="0" fontId="1" fillId="0" borderId="2" xfId="0" applyFont="1" applyFill="1" applyBorder="1"/>
    <xf numFmtId="0" fontId="1" fillId="0" borderId="5" xfId="0" applyFont="1" applyBorder="1"/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2" fontId="6" fillId="5" borderId="7" xfId="0" applyNumberFormat="1" applyFont="1" applyFill="1" applyBorder="1" applyAlignment="1"/>
    <xf numFmtId="2" fontId="0" fillId="0" borderId="7" xfId="0" applyNumberFormat="1" applyBorder="1" applyAlignment="1"/>
    <xf numFmtId="0" fontId="0" fillId="0" borderId="7" xfId="0" applyBorder="1" applyAlignment="1"/>
  </cellXfs>
  <cellStyles count="5">
    <cellStyle name="Comma" xfId="1" builtinId="3"/>
    <cellStyle name="Normal" xfId="0" builtinId="0"/>
    <cellStyle name="Normal 2" xfId="3"/>
    <cellStyle name="Percent" xfId="2" builtinId="5"/>
    <cellStyle name="Percent 2" xfId="4"/>
  </cellStyles>
  <dxfs count="11"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1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0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28575</xdr:rowOff>
    </xdr:from>
    <xdr:to>
      <xdr:col>6</xdr:col>
      <xdr:colOff>504825</xdr:colOff>
      <xdr:row>5</xdr:row>
      <xdr:rowOff>9525</xdr:rowOff>
    </xdr:to>
    <xdr:sp macro="" textlink="">
      <xdr:nvSpPr>
        <xdr:cNvPr id="52225" name="Text Box 1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51210" name="Text Box 10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51216" name="Text Box 16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2</xdr:col>
      <xdr:colOff>133350</xdr:colOff>
      <xdr:row>59</xdr:row>
      <xdr:rowOff>133350</xdr:rowOff>
    </xdr:from>
    <xdr:to>
      <xdr:col>6</xdr:col>
      <xdr:colOff>438150</xdr:colOff>
      <xdr:row>77</xdr:row>
      <xdr:rowOff>76200</xdr:rowOff>
    </xdr:to>
    <xdr:grpSp>
      <xdr:nvGrpSpPr>
        <xdr:cNvPr id="51275" name="Group 20"/>
        <xdr:cNvGrpSpPr>
          <a:grpSpLocks/>
        </xdr:cNvGrpSpPr>
      </xdr:nvGrpSpPr>
      <xdr:grpSpPr bwMode="auto">
        <a:xfrm>
          <a:off x="1033895" y="11147714"/>
          <a:ext cx="2798619" cy="3060122"/>
          <a:chOff x="596" y="524"/>
          <a:chExt cx="288" cy="297"/>
        </a:xfrm>
      </xdr:grpSpPr>
      <xdr:pic>
        <xdr:nvPicPr>
          <xdr:cNvPr id="51282" name="Picture 2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124" t="13910" r="18523" b="18968"/>
          <a:stretch>
            <a:fillRect/>
          </a:stretch>
        </xdr:blipFill>
        <xdr:spPr bwMode="auto">
          <a:xfrm>
            <a:off x="596" y="524"/>
            <a:ext cx="288" cy="29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sp macro="" textlink="">
        <xdr:nvSpPr>
          <xdr:cNvPr id="51222" name="Text Box 22"/>
          <xdr:cNvSpPr txBox="1">
            <a:spLocks noChangeArrowheads="1"/>
          </xdr:cNvSpPr>
        </xdr:nvSpPr>
        <xdr:spPr bwMode="auto">
          <a:xfrm>
            <a:off x="652" y="726"/>
            <a:ext cx="10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Vertical Section</a:t>
            </a:r>
            <a:endParaRPr lang="en-GB"/>
          </a:p>
        </xdr:txBody>
      </xdr:sp>
    </xdr:grp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51223" name="Text Box 23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180975</xdr:colOff>
      <xdr:row>34</xdr:row>
      <xdr:rowOff>95250</xdr:rowOff>
    </xdr:from>
    <xdr:to>
      <xdr:col>2</xdr:col>
      <xdr:colOff>219075</xdr:colOff>
      <xdr:row>37</xdr:row>
      <xdr:rowOff>142875</xdr:rowOff>
    </xdr:to>
    <xdr:sp macro="" textlink="">
      <xdr:nvSpPr>
        <xdr:cNvPr id="51224" name="Text Box 24"/>
        <xdr:cNvSpPr txBox="1">
          <a:spLocks noChangeArrowheads="1"/>
        </xdr:cNvSpPr>
      </xdr:nvSpPr>
      <xdr:spPr bwMode="auto">
        <a:xfrm>
          <a:off x="447675" y="6343650"/>
          <a:ext cx="647700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Cold Outside (0°C)</a:t>
          </a:r>
          <a:endParaRPr lang="en-GB"/>
        </a:p>
      </xdr:txBody>
    </xdr:sp>
    <xdr:clientData/>
  </xdr:twoCellAnchor>
  <xdr:twoCellAnchor>
    <xdr:from>
      <xdr:col>6</xdr:col>
      <xdr:colOff>161925</xdr:colOff>
      <xdr:row>33</xdr:row>
      <xdr:rowOff>76200</xdr:rowOff>
    </xdr:from>
    <xdr:to>
      <xdr:col>7</xdr:col>
      <xdr:colOff>47625</xdr:colOff>
      <xdr:row>36</xdr:row>
      <xdr:rowOff>114300</xdr:rowOff>
    </xdr:to>
    <xdr:sp macro="" textlink="">
      <xdr:nvSpPr>
        <xdr:cNvPr id="51225" name="Text Box 25"/>
        <xdr:cNvSpPr txBox="1">
          <a:spLocks noChangeArrowheads="1"/>
        </xdr:cNvSpPr>
      </xdr:nvSpPr>
      <xdr:spPr bwMode="auto">
        <a:xfrm>
          <a:off x="3476625" y="6134100"/>
          <a:ext cx="495300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Warm Inside (20°C)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51</xdr:row>
      <xdr:rowOff>76200</xdr:rowOff>
    </xdr:from>
    <xdr:to>
      <xdr:col>7</xdr:col>
      <xdr:colOff>666750</xdr:colOff>
      <xdr:row>55</xdr:row>
      <xdr:rowOff>161925</xdr:rowOff>
    </xdr:to>
    <xdr:pic>
      <xdr:nvPicPr>
        <xdr:cNvPr id="51279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248775"/>
          <a:ext cx="432435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285750</xdr:colOff>
      <xdr:row>6</xdr:row>
      <xdr:rowOff>133350</xdr:rowOff>
    </xdr:from>
    <xdr:to>
      <xdr:col>7</xdr:col>
      <xdr:colOff>438150</xdr:colOff>
      <xdr:row>8</xdr:row>
      <xdr:rowOff>76200</xdr:rowOff>
    </xdr:to>
    <xdr:sp macro="" textlink="">
      <xdr:nvSpPr>
        <xdr:cNvPr id="51227" name="Text Box 27"/>
        <xdr:cNvSpPr txBox="1">
          <a:spLocks noChangeArrowheads="1"/>
        </xdr:cNvSpPr>
      </xdr:nvSpPr>
      <xdr:spPr bwMode="auto">
        <a:xfrm>
          <a:off x="2990850" y="1133475"/>
          <a:ext cx="137160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Black = no heat flow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White = high heat flow</a:t>
          </a:r>
          <a:endParaRPr lang="en-GB"/>
        </a:p>
      </xdr:txBody>
    </xdr:sp>
    <xdr:clientData/>
  </xdr:twoCellAnchor>
  <xdr:twoCellAnchor editAs="oneCell">
    <xdr:from>
      <xdr:col>1</xdr:col>
      <xdr:colOff>28575</xdr:colOff>
      <xdr:row>27</xdr:row>
      <xdr:rowOff>57150</xdr:rowOff>
    </xdr:from>
    <xdr:to>
      <xdr:col>7</xdr:col>
      <xdr:colOff>657225</xdr:colOff>
      <xdr:row>30</xdr:row>
      <xdr:rowOff>133350</xdr:rowOff>
    </xdr:to>
    <xdr:pic>
      <xdr:nvPicPr>
        <xdr:cNvPr id="51281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19650"/>
          <a:ext cx="4286250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3" name="Text Box 21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" name="Text Box 28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180975</xdr:colOff>
      <xdr:row>33</xdr:row>
      <xdr:rowOff>95250</xdr:rowOff>
    </xdr:from>
    <xdr:to>
      <xdr:col>2</xdr:col>
      <xdr:colOff>219075</xdr:colOff>
      <xdr:row>36</xdr:row>
      <xdr:rowOff>142875</xdr:rowOff>
    </xdr:to>
    <xdr:sp macro="" textlink="">
      <xdr:nvSpPr>
        <xdr:cNvPr id="5" name="Text Box 29"/>
        <xdr:cNvSpPr txBox="1">
          <a:spLocks noChangeArrowheads="1"/>
        </xdr:cNvSpPr>
      </xdr:nvSpPr>
      <xdr:spPr bwMode="auto">
        <a:xfrm>
          <a:off x="447675" y="6010275"/>
          <a:ext cx="647700" cy="552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Cold Outside (0°C)</a:t>
          </a:r>
          <a:endParaRPr lang="en-GB"/>
        </a:p>
      </xdr:txBody>
    </xdr:sp>
    <xdr:clientData/>
  </xdr:twoCellAnchor>
  <xdr:twoCellAnchor>
    <xdr:from>
      <xdr:col>6</xdr:col>
      <xdr:colOff>161925</xdr:colOff>
      <xdr:row>32</xdr:row>
      <xdr:rowOff>76200</xdr:rowOff>
    </xdr:from>
    <xdr:to>
      <xdr:col>7</xdr:col>
      <xdr:colOff>47625</xdr:colOff>
      <xdr:row>35</xdr:row>
      <xdr:rowOff>114300</xdr:rowOff>
    </xdr:to>
    <xdr:sp macro="" textlink="">
      <xdr:nvSpPr>
        <xdr:cNvPr id="6" name="Text Box 30"/>
        <xdr:cNvSpPr txBox="1">
          <a:spLocks noChangeArrowheads="1"/>
        </xdr:cNvSpPr>
      </xdr:nvSpPr>
      <xdr:spPr bwMode="auto">
        <a:xfrm>
          <a:off x="3476625" y="5829300"/>
          <a:ext cx="495300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Warm Inside (20°C)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50</xdr:row>
      <xdr:rowOff>76200</xdr:rowOff>
    </xdr:from>
    <xdr:to>
      <xdr:col>7</xdr:col>
      <xdr:colOff>676275</xdr:colOff>
      <xdr:row>54</xdr:row>
      <xdr:rowOff>133350</xdr:rowOff>
    </xdr:to>
    <xdr:pic>
      <xdr:nvPicPr>
        <xdr:cNvPr id="7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991600"/>
          <a:ext cx="4333875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285750</xdr:colOff>
      <xdr:row>6</xdr:row>
      <xdr:rowOff>133350</xdr:rowOff>
    </xdr:from>
    <xdr:to>
      <xdr:col>7</xdr:col>
      <xdr:colOff>438150</xdr:colOff>
      <xdr:row>8</xdr:row>
      <xdr:rowOff>76200</xdr:rowOff>
    </xdr:to>
    <xdr:sp macro="" textlink="">
      <xdr:nvSpPr>
        <xdr:cNvPr id="8" name="Text Box 32"/>
        <xdr:cNvSpPr txBox="1">
          <a:spLocks noChangeArrowheads="1"/>
        </xdr:cNvSpPr>
      </xdr:nvSpPr>
      <xdr:spPr bwMode="auto">
        <a:xfrm>
          <a:off x="2990850" y="1133475"/>
          <a:ext cx="137160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Black = no heat flow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White = high heat flow</a:t>
          </a:r>
          <a:endParaRPr lang="en-GB"/>
        </a:p>
      </xdr:txBody>
    </xdr:sp>
    <xdr:clientData/>
  </xdr:twoCellAnchor>
  <xdr:twoCellAnchor editAs="oneCell">
    <xdr:from>
      <xdr:col>1</xdr:col>
      <xdr:colOff>9525</xdr:colOff>
      <xdr:row>25</xdr:row>
      <xdr:rowOff>133350</xdr:rowOff>
    </xdr:from>
    <xdr:to>
      <xdr:col>7</xdr:col>
      <xdr:colOff>638175</xdr:colOff>
      <xdr:row>29</xdr:row>
      <xdr:rowOff>123825</xdr:rowOff>
    </xdr:to>
    <xdr:pic>
      <xdr:nvPicPr>
        <xdr:cNvPr id="9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533900"/>
          <a:ext cx="4286250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371475</xdr:colOff>
      <xdr:row>56</xdr:row>
      <xdr:rowOff>19050</xdr:rowOff>
    </xdr:from>
    <xdr:to>
      <xdr:col>7</xdr:col>
      <xdr:colOff>57150</xdr:colOff>
      <xdr:row>68</xdr:row>
      <xdr:rowOff>47625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0067925"/>
          <a:ext cx="3343275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67</xdr:row>
      <xdr:rowOff>95250</xdr:rowOff>
    </xdr:from>
    <xdr:to>
      <xdr:col>7</xdr:col>
      <xdr:colOff>85725</xdr:colOff>
      <xdr:row>80</xdr:row>
      <xdr:rowOff>66675</xdr:rowOff>
    </xdr:to>
    <xdr:pic>
      <xdr:nvPicPr>
        <xdr:cNvPr id="11" name="Picture 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2039600"/>
          <a:ext cx="316230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9525</xdr:rowOff>
    </xdr:from>
    <xdr:to>
      <xdr:col>9</xdr:col>
      <xdr:colOff>0</xdr:colOff>
      <xdr:row>5</xdr:row>
      <xdr:rowOff>9525</xdr:rowOff>
    </xdr:to>
    <xdr:sp macro="" textlink="">
      <xdr:nvSpPr>
        <xdr:cNvPr id="32769" name="Text Box 1"/>
        <xdr:cNvSpPr txBox="1">
          <a:spLocks noChangeArrowheads="1"/>
        </xdr:cNvSpPr>
      </xdr:nvSpPr>
      <xdr:spPr bwMode="auto">
        <a:xfrm>
          <a:off x="5943600" y="180975"/>
          <a:ext cx="0" cy="647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Name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TW1 </a:t>
          </a:r>
          <a:endParaRPr lang="en-GB"/>
        </a:p>
      </xdr:txBody>
    </xdr:sp>
    <xdr:clientData/>
  </xdr:twoCellAnchor>
  <xdr:twoCellAnchor>
    <xdr:from>
      <xdr:col>2</xdr:col>
      <xdr:colOff>180975</xdr:colOff>
      <xdr:row>2</xdr:row>
      <xdr:rowOff>76200</xdr:rowOff>
    </xdr:from>
    <xdr:to>
      <xdr:col>7</xdr:col>
      <xdr:colOff>575850</xdr:colOff>
      <xdr:row>31</xdr:row>
      <xdr:rowOff>123825</xdr:rowOff>
    </xdr:to>
    <xdr:grpSp>
      <xdr:nvGrpSpPr>
        <xdr:cNvPr id="32780" name="Group 32779"/>
        <xdr:cNvGrpSpPr/>
      </xdr:nvGrpSpPr>
      <xdr:grpSpPr>
        <a:xfrm>
          <a:off x="923925" y="409575"/>
          <a:ext cx="4700175" cy="4743450"/>
          <a:chOff x="742950" y="381000"/>
          <a:chExt cx="4700175" cy="4743450"/>
        </a:xfrm>
      </xdr:grpSpPr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209675" y="381000"/>
            <a:ext cx="3836008" cy="4743450"/>
          </a:xfrm>
          <a:prstGeom prst="rect">
            <a:avLst/>
          </a:prstGeom>
        </xdr:spPr>
      </xdr:pic>
      <xdr:cxnSp macro="">
        <xdr:nvCxnSpPr>
          <xdr:cNvPr id="42" name="Straight Arrow Connector 41"/>
          <xdr:cNvCxnSpPr>
            <a:stCxn id="40" idx="1"/>
          </xdr:cNvCxnSpPr>
        </xdr:nvCxnSpPr>
        <xdr:spPr>
          <a:xfrm flipH="1">
            <a:off x="3981450" y="2126250"/>
            <a:ext cx="1209675" cy="683625"/>
          </a:xfrm>
          <a:prstGeom prst="straightConnector1">
            <a:avLst/>
          </a:prstGeom>
          <a:ln>
            <a:solidFill>
              <a:schemeClr val="bg1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0" name="TextBox 49"/>
          <xdr:cNvSpPr txBox="1"/>
        </xdr:nvSpPr>
        <xdr:spPr>
          <a:xfrm>
            <a:off x="5181600" y="2905125"/>
            <a:ext cx="252000" cy="252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/>
              <a:t>I</a:t>
            </a:r>
          </a:p>
        </xdr:txBody>
      </xdr:sp>
      <xdr:grpSp>
        <xdr:nvGrpSpPr>
          <xdr:cNvPr id="32778" name="Group 32777"/>
          <xdr:cNvGrpSpPr/>
        </xdr:nvGrpSpPr>
        <xdr:grpSpPr>
          <a:xfrm>
            <a:off x="742950" y="1514475"/>
            <a:ext cx="4700175" cy="3261900"/>
            <a:chOff x="742950" y="1514475"/>
            <a:chExt cx="4700175" cy="3261900"/>
          </a:xfrm>
        </xdr:grpSpPr>
        <xdr:cxnSp macro="">
          <xdr:nvCxnSpPr>
            <xdr:cNvPr id="15" name="Straight Arrow Connector 14"/>
            <xdr:cNvCxnSpPr/>
          </xdr:nvCxnSpPr>
          <xdr:spPr>
            <a:xfrm>
              <a:off x="985425" y="1821450"/>
              <a:ext cx="938625" cy="407400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" name="Straight Arrow Connector 21"/>
            <xdr:cNvCxnSpPr/>
          </xdr:nvCxnSpPr>
          <xdr:spPr>
            <a:xfrm>
              <a:off x="1004475" y="2440575"/>
              <a:ext cx="1624425" cy="26400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" name="Straight Arrow Connector 23"/>
            <xdr:cNvCxnSpPr/>
          </xdr:nvCxnSpPr>
          <xdr:spPr>
            <a:xfrm flipV="1">
              <a:off x="956850" y="3028950"/>
              <a:ext cx="748125" cy="230776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" name="Straight Arrow Connector 28"/>
            <xdr:cNvCxnSpPr/>
          </xdr:nvCxnSpPr>
          <xdr:spPr>
            <a:xfrm flipV="1">
              <a:off x="994950" y="3267075"/>
              <a:ext cx="929100" cy="516526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" name="Straight Arrow Connector 30"/>
            <xdr:cNvCxnSpPr/>
          </xdr:nvCxnSpPr>
          <xdr:spPr>
            <a:xfrm flipV="1">
              <a:off x="985425" y="3362325"/>
              <a:ext cx="1091025" cy="459376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3" name="Straight Arrow Connector 32"/>
            <xdr:cNvCxnSpPr/>
          </xdr:nvCxnSpPr>
          <xdr:spPr>
            <a:xfrm flipV="1">
              <a:off x="985425" y="4352925"/>
              <a:ext cx="1795875" cy="297452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5" name="Straight Arrow Connector 34"/>
            <xdr:cNvCxnSpPr/>
          </xdr:nvCxnSpPr>
          <xdr:spPr>
            <a:xfrm flipV="1">
              <a:off x="947325" y="3933825"/>
              <a:ext cx="1233900" cy="249828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" name="Straight Arrow Connector 44"/>
            <xdr:cNvCxnSpPr/>
          </xdr:nvCxnSpPr>
          <xdr:spPr>
            <a:xfrm flipV="1">
              <a:off x="975900" y="3181350"/>
              <a:ext cx="3234150" cy="678452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" name="Straight Arrow Connector 50"/>
            <xdr:cNvCxnSpPr>
              <a:stCxn id="50" idx="1"/>
            </xdr:cNvCxnSpPr>
          </xdr:nvCxnSpPr>
          <xdr:spPr>
            <a:xfrm flipH="1">
              <a:off x="4286250" y="3031125"/>
              <a:ext cx="895350" cy="474075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5" name="Straight Arrow Connector 54"/>
            <xdr:cNvCxnSpPr>
              <a:stCxn id="40" idx="2"/>
            </xdr:cNvCxnSpPr>
          </xdr:nvCxnSpPr>
          <xdr:spPr>
            <a:xfrm flipH="1">
              <a:off x="4076703" y="2252250"/>
              <a:ext cx="1240422" cy="871950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" name="Straight Arrow Connector 56"/>
            <xdr:cNvCxnSpPr/>
          </xdr:nvCxnSpPr>
          <xdr:spPr>
            <a:xfrm flipH="1">
              <a:off x="3705228" y="1581150"/>
              <a:ext cx="1495422" cy="1068975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" name="TextBox 7"/>
            <xdr:cNvSpPr txBox="1"/>
          </xdr:nvSpPr>
          <xdr:spPr>
            <a:xfrm>
              <a:off x="752475" y="1762125"/>
              <a:ext cx="252000" cy="2520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A</a:t>
              </a:r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742950" y="2381250"/>
              <a:ext cx="252000" cy="2520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B</a:t>
              </a:r>
            </a:p>
          </xdr:txBody>
        </xdr:sp>
        <xdr:sp macro="" textlink="">
          <xdr:nvSpPr>
            <xdr:cNvPr id="10" name="TextBox 9"/>
            <xdr:cNvSpPr txBox="1"/>
          </xdr:nvSpPr>
          <xdr:spPr>
            <a:xfrm>
              <a:off x="752475" y="3219450"/>
              <a:ext cx="252000" cy="2520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C</a:t>
              </a:r>
            </a:p>
          </xdr:txBody>
        </xdr:sp>
        <xdr:sp macro="" textlink="">
          <xdr:nvSpPr>
            <xdr:cNvPr id="26" name="TextBox 25"/>
            <xdr:cNvSpPr txBox="1"/>
          </xdr:nvSpPr>
          <xdr:spPr>
            <a:xfrm>
              <a:off x="742950" y="3724275"/>
              <a:ext cx="252000" cy="2520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D</a:t>
              </a:r>
            </a:p>
          </xdr:txBody>
        </xdr:sp>
        <xdr:sp macro="" textlink="">
          <xdr:nvSpPr>
            <xdr:cNvPr id="27" name="TextBox 26"/>
            <xdr:cNvSpPr txBox="1"/>
          </xdr:nvSpPr>
          <xdr:spPr>
            <a:xfrm>
              <a:off x="742950" y="4124325"/>
              <a:ext cx="252000" cy="2520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E</a:t>
              </a:r>
            </a:p>
          </xdr:txBody>
        </xdr:sp>
        <xdr:sp macro="" textlink="">
          <xdr:nvSpPr>
            <xdr:cNvPr id="28" name="TextBox 27"/>
            <xdr:cNvSpPr txBox="1"/>
          </xdr:nvSpPr>
          <xdr:spPr>
            <a:xfrm>
              <a:off x="742950" y="4524375"/>
              <a:ext cx="252000" cy="2520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F</a:t>
              </a:r>
            </a:p>
          </xdr:txBody>
        </xdr:sp>
        <xdr:sp macro="" textlink="">
          <xdr:nvSpPr>
            <xdr:cNvPr id="40" name="TextBox 39"/>
            <xdr:cNvSpPr txBox="1"/>
          </xdr:nvSpPr>
          <xdr:spPr>
            <a:xfrm>
              <a:off x="5191125" y="2000250"/>
              <a:ext cx="252000" cy="2520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H</a:t>
              </a:r>
            </a:p>
          </xdr:txBody>
        </xdr:sp>
        <xdr:sp macro="" textlink="">
          <xdr:nvSpPr>
            <xdr:cNvPr id="59" name="TextBox 58"/>
            <xdr:cNvSpPr txBox="1"/>
          </xdr:nvSpPr>
          <xdr:spPr>
            <a:xfrm>
              <a:off x="5172075" y="1514475"/>
              <a:ext cx="252000" cy="2520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G</a:t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9525</xdr:rowOff>
    </xdr:from>
    <xdr:to>
      <xdr:col>9</xdr:col>
      <xdr:colOff>0</xdr:colOff>
      <xdr:row>5</xdr:row>
      <xdr:rowOff>9525</xdr:rowOff>
    </xdr:to>
    <xdr:sp macro="" textlink="">
      <xdr:nvSpPr>
        <xdr:cNvPr id="34817" name="Text Box 1"/>
        <xdr:cNvSpPr txBox="1">
          <a:spLocks noChangeArrowheads="1"/>
        </xdr:cNvSpPr>
      </xdr:nvSpPr>
      <xdr:spPr bwMode="auto">
        <a:xfrm>
          <a:off x="5915025" y="180975"/>
          <a:ext cx="0" cy="647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Name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TW1 </a:t>
          </a:r>
          <a:endParaRPr lang="en-GB"/>
        </a:p>
      </xdr:txBody>
    </xdr:sp>
    <xdr:clientData/>
  </xdr:twoCellAnchor>
  <xdr:twoCellAnchor editAs="oneCell">
    <xdr:from>
      <xdr:col>3</xdr:col>
      <xdr:colOff>1</xdr:colOff>
      <xdr:row>5</xdr:row>
      <xdr:rowOff>0</xdr:rowOff>
    </xdr:from>
    <xdr:to>
      <xdr:col>6</xdr:col>
      <xdr:colOff>267070</xdr:colOff>
      <xdr:row>30</xdr:row>
      <xdr:rowOff>57150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33576" y="819150"/>
          <a:ext cx="2410194" cy="41052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20635" name="Text Box 155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180975</xdr:colOff>
      <xdr:row>34</xdr:row>
      <xdr:rowOff>95250</xdr:rowOff>
    </xdr:from>
    <xdr:to>
      <xdr:col>2</xdr:col>
      <xdr:colOff>219075</xdr:colOff>
      <xdr:row>37</xdr:row>
      <xdr:rowOff>142875</xdr:rowOff>
    </xdr:to>
    <xdr:sp macro="" textlink="">
      <xdr:nvSpPr>
        <xdr:cNvPr id="20640" name="Text Box 160"/>
        <xdr:cNvSpPr txBox="1">
          <a:spLocks noChangeArrowheads="1"/>
        </xdr:cNvSpPr>
      </xdr:nvSpPr>
      <xdr:spPr bwMode="auto">
        <a:xfrm>
          <a:off x="447675" y="6238875"/>
          <a:ext cx="647700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Cold Outside (0°C)</a:t>
          </a:r>
          <a:endParaRPr lang="en-GB"/>
        </a:p>
      </xdr:txBody>
    </xdr:sp>
    <xdr:clientData/>
  </xdr:twoCellAnchor>
  <xdr:twoCellAnchor>
    <xdr:from>
      <xdr:col>6</xdr:col>
      <xdr:colOff>161925</xdr:colOff>
      <xdr:row>33</xdr:row>
      <xdr:rowOff>76200</xdr:rowOff>
    </xdr:from>
    <xdr:to>
      <xdr:col>7</xdr:col>
      <xdr:colOff>47625</xdr:colOff>
      <xdr:row>36</xdr:row>
      <xdr:rowOff>114300</xdr:rowOff>
    </xdr:to>
    <xdr:sp macro="" textlink="">
      <xdr:nvSpPr>
        <xdr:cNvPr id="20641" name="Text Box 161"/>
        <xdr:cNvSpPr txBox="1">
          <a:spLocks noChangeArrowheads="1"/>
        </xdr:cNvSpPr>
      </xdr:nvSpPr>
      <xdr:spPr bwMode="auto">
        <a:xfrm>
          <a:off x="3476625" y="6057900"/>
          <a:ext cx="49530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Warm Inside (20°C)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51</xdr:row>
      <xdr:rowOff>76200</xdr:rowOff>
    </xdr:from>
    <xdr:to>
      <xdr:col>7</xdr:col>
      <xdr:colOff>666750</xdr:colOff>
      <xdr:row>55</xdr:row>
      <xdr:rowOff>161925</xdr:rowOff>
    </xdr:to>
    <xdr:pic>
      <xdr:nvPicPr>
        <xdr:cNvPr id="20676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134475"/>
          <a:ext cx="432435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285750</xdr:colOff>
      <xdr:row>6</xdr:row>
      <xdr:rowOff>133350</xdr:rowOff>
    </xdr:from>
    <xdr:to>
      <xdr:col>7</xdr:col>
      <xdr:colOff>438150</xdr:colOff>
      <xdr:row>8</xdr:row>
      <xdr:rowOff>76200</xdr:rowOff>
    </xdr:to>
    <xdr:sp macro="" textlink="">
      <xdr:nvSpPr>
        <xdr:cNvPr id="20643" name="Text Box 163"/>
        <xdr:cNvSpPr txBox="1">
          <a:spLocks noChangeArrowheads="1"/>
        </xdr:cNvSpPr>
      </xdr:nvSpPr>
      <xdr:spPr bwMode="auto">
        <a:xfrm>
          <a:off x="2990850" y="1133475"/>
          <a:ext cx="137160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Black = no heat flow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White = high heat flow</a:t>
          </a:r>
          <a:endParaRPr lang="en-GB"/>
        </a:p>
      </xdr:txBody>
    </xdr:sp>
    <xdr:clientData/>
  </xdr:twoCellAnchor>
  <xdr:twoCellAnchor editAs="oneCell">
    <xdr:from>
      <xdr:col>1</xdr:col>
      <xdr:colOff>19050</xdr:colOff>
      <xdr:row>27</xdr:row>
      <xdr:rowOff>76200</xdr:rowOff>
    </xdr:from>
    <xdr:to>
      <xdr:col>7</xdr:col>
      <xdr:colOff>647700</xdr:colOff>
      <xdr:row>30</xdr:row>
      <xdr:rowOff>161925</xdr:rowOff>
    </xdr:to>
    <xdr:pic>
      <xdr:nvPicPr>
        <xdr:cNvPr id="20678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800600"/>
          <a:ext cx="4286250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59</xdr:row>
      <xdr:rowOff>28575</xdr:rowOff>
    </xdr:from>
    <xdr:to>
      <xdr:col>7</xdr:col>
      <xdr:colOff>228600</xdr:colOff>
      <xdr:row>78</xdr:row>
      <xdr:rowOff>57150</xdr:rowOff>
    </xdr:to>
    <xdr:pic>
      <xdr:nvPicPr>
        <xdr:cNvPr id="4511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41" t="9196" r="27335" b="16191"/>
        <a:stretch>
          <a:fillRect/>
        </a:stretch>
      </xdr:blipFill>
      <xdr:spPr bwMode="auto">
        <a:xfrm>
          <a:off x="638175" y="10515600"/>
          <a:ext cx="3514725" cy="3105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5063" name="Text Box 7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5067" name="Text Box 11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5071" name="Text Box 15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180975</xdr:colOff>
      <xdr:row>34</xdr:row>
      <xdr:rowOff>95250</xdr:rowOff>
    </xdr:from>
    <xdr:to>
      <xdr:col>2</xdr:col>
      <xdr:colOff>219075</xdr:colOff>
      <xdr:row>37</xdr:row>
      <xdr:rowOff>142875</xdr:rowOff>
    </xdr:to>
    <xdr:sp macro="" textlink="">
      <xdr:nvSpPr>
        <xdr:cNvPr id="45072" name="Text Box 16"/>
        <xdr:cNvSpPr txBox="1">
          <a:spLocks noChangeArrowheads="1"/>
        </xdr:cNvSpPr>
      </xdr:nvSpPr>
      <xdr:spPr bwMode="auto">
        <a:xfrm>
          <a:off x="447675" y="6096000"/>
          <a:ext cx="647700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Cold Outside (0°C)</a:t>
          </a:r>
          <a:endParaRPr lang="en-GB"/>
        </a:p>
      </xdr:txBody>
    </xdr:sp>
    <xdr:clientData/>
  </xdr:twoCellAnchor>
  <xdr:twoCellAnchor>
    <xdr:from>
      <xdr:col>6</xdr:col>
      <xdr:colOff>161925</xdr:colOff>
      <xdr:row>33</xdr:row>
      <xdr:rowOff>76200</xdr:rowOff>
    </xdr:from>
    <xdr:to>
      <xdr:col>7</xdr:col>
      <xdr:colOff>47625</xdr:colOff>
      <xdr:row>36</xdr:row>
      <xdr:rowOff>114300</xdr:rowOff>
    </xdr:to>
    <xdr:sp macro="" textlink="">
      <xdr:nvSpPr>
        <xdr:cNvPr id="45073" name="Text Box 17"/>
        <xdr:cNvSpPr txBox="1">
          <a:spLocks noChangeArrowheads="1"/>
        </xdr:cNvSpPr>
      </xdr:nvSpPr>
      <xdr:spPr bwMode="auto">
        <a:xfrm>
          <a:off x="3476625" y="5915025"/>
          <a:ext cx="495300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Warm Inside (20°C)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51</xdr:row>
      <xdr:rowOff>76200</xdr:rowOff>
    </xdr:from>
    <xdr:to>
      <xdr:col>7</xdr:col>
      <xdr:colOff>666750</xdr:colOff>
      <xdr:row>55</xdr:row>
      <xdr:rowOff>161925</xdr:rowOff>
    </xdr:to>
    <xdr:pic>
      <xdr:nvPicPr>
        <xdr:cNvPr id="451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124950"/>
          <a:ext cx="432435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285750</xdr:colOff>
      <xdr:row>6</xdr:row>
      <xdr:rowOff>133350</xdr:rowOff>
    </xdr:from>
    <xdr:to>
      <xdr:col>7</xdr:col>
      <xdr:colOff>438150</xdr:colOff>
      <xdr:row>8</xdr:row>
      <xdr:rowOff>76200</xdr:rowOff>
    </xdr:to>
    <xdr:sp macro="" textlink="">
      <xdr:nvSpPr>
        <xdr:cNvPr id="45075" name="Text Box 19"/>
        <xdr:cNvSpPr txBox="1">
          <a:spLocks noChangeArrowheads="1"/>
        </xdr:cNvSpPr>
      </xdr:nvSpPr>
      <xdr:spPr bwMode="auto">
        <a:xfrm>
          <a:off x="2990850" y="1133475"/>
          <a:ext cx="137160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Black = no heat flow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White = high heat flow</a:t>
          </a:r>
          <a:endParaRPr lang="en-GB"/>
        </a:p>
      </xdr:txBody>
    </xdr:sp>
    <xdr:clientData/>
  </xdr:twoCellAnchor>
  <xdr:twoCellAnchor editAs="oneCell">
    <xdr:from>
      <xdr:col>1</xdr:col>
      <xdr:colOff>28575</xdr:colOff>
      <xdr:row>26</xdr:row>
      <xdr:rowOff>161925</xdr:rowOff>
    </xdr:from>
    <xdr:to>
      <xdr:col>7</xdr:col>
      <xdr:colOff>657225</xdr:colOff>
      <xdr:row>30</xdr:row>
      <xdr:rowOff>142875</xdr:rowOff>
    </xdr:to>
    <xdr:pic>
      <xdr:nvPicPr>
        <xdr:cNvPr id="451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638675"/>
          <a:ext cx="4286250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58</xdr:row>
      <xdr:rowOff>76200</xdr:rowOff>
    </xdr:from>
    <xdr:to>
      <xdr:col>7</xdr:col>
      <xdr:colOff>257175</xdr:colOff>
      <xdr:row>77</xdr:row>
      <xdr:rowOff>104775</xdr:rowOff>
    </xdr:to>
    <xdr:pic>
      <xdr:nvPicPr>
        <xdr:cNvPr id="461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41" t="9196" r="27335" b="16191"/>
        <a:stretch>
          <a:fillRect/>
        </a:stretch>
      </xdr:blipFill>
      <xdr:spPr bwMode="auto">
        <a:xfrm>
          <a:off x="666750" y="10563225"/>
          <a:ext cx="3514725" cy="3105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6094" name="Text Box 14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6098" name="Text Box 18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6102" name="Text Box 22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180975</xdr:colOff>
      <xdr:row>34</xdr:row>
      <xdr:rowOff>95250</xdr:rowOff>
    </xdr:from>
    <xdr:to>
      <xdr:col>2</xdr:col>
      <xdr:colOff>219075</xdr:colOff>
      <xdr:row>37</xdr:row>
      <xdr:rowOff>142875</xdr:rowOff>
    </xdr:to>
    <xdr:sp macro="" textlink="">
      <xdr:nvSpPr>
        <xdr:cNvPr id="46103" name="Text Box 23"/>
        <xdr:cNvSpPr txBox="1">
          <a:spLocks noChangeArrowheads="1"/>
        </xdr:cNvSpPr>
      </xdr:nvSpPr>
      <xdr:spPr bwMode="auto">
        <a:xfrm>
          <a:off x="447675" y="6096000"/>
          <a:ext cx="647700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Cold Outside (0°C)</a:t>
          </a:r>
          <a:endParaRPr lang="en-GB"/>
        </a:p>
      </xdr:txBody>
    </xdr:sp>
    <xdr:clientData/>
  </xdr:twoCellAnchor>
  <xdr:twoCellAnchor>
    <xdr:from>
      <xdr:col>6</xdr:col>
      <xdr:colOff>161925</xdr:colOff>
      <xdr:row>33</xdr:row>
      <xdr:rowOff>76200</xdr:rowOff>
    </xdr:from>
    <xdr:to>
      <xdr:col>7</xdr:col>
      <xdr:colOff>47625</xdr:colOff>
      <xdr:row>36</xdr:row>
      <xdr:rowOff>114300</xdr:rowOff>
    </xdr:to>
    <xdr:sp macro="" textlink="">
      <xdr:nvSpPr>
        <xdr:cNvPr id="46104" name="Text Box 24"/>
        <xdr:cNvSpPr txBox="1">
          <a:spLocks noChangeArrowheads="1"/>
        </xdr:cNvSpPr>
      </xdr:nvSpPr>
      <xdr:spPr bwMode="auto">
        <a:xfrm>
          <a:off x="3476625" y="5915025"/>
          <a:ext cx="49530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Warm Inside (20°C)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51</xdr:row>
      <xdr:rowOff>76200</xdr:rowOff>
    </xdr:from>
    <xdr:to>
      <xdr:col>7</xdr:col>
      <xdr:colOff>666750</xdr:colOff>
      <xdr:row>55</xdr:row>
      <xdr:rowOff>161925</xdr:rowOff>
    </xdr:to>
    <xdr:pic>
      <xdr:nvPicPr>
        <xdr:cNvPr id="4615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286875"/>
          <a:ext cx="432435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285750</xdr:colOff>
      <xdr:row>6</xdr:row>
      <xdr:rowOff>133350</xdr:rowOff>
    </xdr:from>
    <xdr:to>
      <xdr:col>7</xdr:col>
      <xdr:colOff>438150</xdr:colOff>
      <xdr:row>8</xdr:row>
      <xdr:rowOff>76200</xdr:rowOff>
    </xdr:to>
    <xdr:sp macro="" textlink="">
      <xdr:nvSpPr>
        <xdr:cNvPr id="46106" name="Text Box 26"/>
        <xdr:cNvSpPr txBox="1">
          <a:spLocks noChangeArrowheads="1"/>
        </xdr:cNvSpPr>
      </xdr:nvSpPr>
      <xdr:spPr bwMode="auto">
        <a:xfrm>
          <a:off x="2990850" y="1133475"/>
          <a:ext cx="137160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Black = no heat flow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White = high heat flow</a:t>
          </a:r>
          <a:endParaRPr lang="en-GB"/>
        </a:p>
      </xdr:txBody>
    </xdr:sp>
    <xdr:clientData/>
  </xdr:twoCellAnchor>
  <xdr:twoCellAnchor editAs="oneCell">
    <xdr:from>
      <xdr:col>1</xdr:col>
      <xdr:colOff>47625</xdr:colOff>
      <xdr:row>26</xdr:row>
      <xdr:rowOff>133350</xdr:rowOff>
    </xdr:from>
    <xdr:to>
      <xdr:col>7</xdr:col>
      <xdr:colOff>676275</xdr:colOff>
      <xdr:row>30</xdr:row>
      <xdr:rowOff>200025</xdr:rowOff>
    </xdr:to>
    <xdr:pic>
      <xdr:nvPicPr>
        <xdr:cNvPr id="46155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4610100"/>
          <a:ext cx="4286250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7123" name="Text Box 19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11</xdr:col>
      <xdr:colOff>85725</xdr:colOff>
      <xdr:row>38</xdr:row>
      <xdr:rowOff>19050</xdr:rowOff>
    </xdr:from>
    <xdr:to>
      <xdr:col>14</xdr:col>
      <xdr:colOff>57150</xdr:colOff>
      <xdr:row>54</xdr:row>
      <xdr:rowOff>28575</xdr:rowOff>
    </xdr:to>
    <xdr:grpSp>
      <xdr:nvGrpSpPr>
        <xdr:cNvPr id="47241" name="Group 24"/>
        <xdr:cNvGrpSpPr>
          <a:grpSpLocks/>
        </xdr:cNvGrpSpPr>
      </xdr:nvGrpSpPr>
      <xdr:grpSpPr bwMode="auto">
        <a:xfrm>
          <a:off x="6355660" y="6918463"/>
          <a:ext cx="2108338" cy="2659960"/>
          <a:chOff x="648" y="727"/>
          <a:chExt cx="222" cy="273"/>
        </a:xfrm>
      </xdr:grpSpPr>
      <xdr:sp macro="" textlink="">
        <xdr:nvSpPr>
          <xdr:cNvPr id="47254" name="Rectangle 9"/>
          <xdr:cNvSpPr>
            <a:spLocks noChangeArrowheads="1"/>
          </xdr:cNvSpPr>
        </xdr:nvSpPr>
        <xdr:spPr bwMode="auto">
          <a:xfrm>
            <a:off x="724" y="779"/>
            <a:ext cx="74" cy="4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7255" name="Line 10"/>
          <xdr:cNvSpPr>
            <a:spLocks noChangeShapeType="1"/>
          </xdr:cNvSpPr>
        </xdr:nvSpPr>
        <xdr:spPr bwMode="auto">
          <a:xfrm>
            <a:off x="828" y="780"/>
            <a:ext cx="0" cy="4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56" name="Line 11"/>
          <xdr:cNvSpPr>
            <a:spLocks noChangeShapeType="1"/>
          </xdr:cNvSpPr>
        </xdr:nvSpPr>
        <xdr:spPr bwMode="auto">
          <a:xfrm flipH="1">
            <a:off x="723" y="755"/>
            <a:ext cx="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57" name="Line 12"/>
          <xdr:cNvSpPr>
            <a:spLocks noChangeShapeType="1"/>
          </xdr:cNvSpPr>
        </xdr:nvSpPr>
        <xdr:spPr bwMode="auto">
          <a:xfrm flipV="1">
            <a:off x="745" y="732"/>
            <a:ext cx="0" cy="4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58" name="Line 13"/>
          <xdr:cNvSpPr>
            <a:spLocks noChangeShapeType="1"/>
          </xdr:cNvSpPr>
        </xdr:nvSpPr>
        <xdr:spPr bwMode="auto">
          <a:xfrm flipV="1">
            <a:off x="758" y="727"/>
            <a:ext cx="0" cy="5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59" name="Line 14"/>
          <xdr:cNvSpPr>
            <a:spLocks noChangeShapeType="1"/>
          </xdr:cNvSpPr>
        </xdr:nvSpPr>
        <xdr:spPr bwMode="auto">
          <a:xfrm flipV="1">
            <a:off x="771" y="728"/>
            <a:ext cx="0" cy="5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60" name="Rectangle 15"/>
          <xdr:cNvSpPr>
            <a:spLocks noChangeArrowheads="1"/>
          </xdr:cNvSpPr>
        </xdr:nvSpPr>
        <xdr:spPr bwMode="auto">
          <a:xfrm>
            <a:off x="648" y="826"/>
            <a:ext cx="186" cy="17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7120" name="Text Box 16"/>
          <xdr:cNvSpPr txBox="1">
            <a:spLocks noChangeArrowheads="1"/>
          </xdr:cNvSpPr>
        </xdr:nvSpPr>
        <xdr:spPr bwMode="auto">
          <a:xfrm>
            <a:off x="788" y="728"/>
            <a:ext cx="62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thickness</a:t>
            </a:r>
            <a:endParaRPr lang="en-GB"/>
          </a:p>
        </xdr:txBody>
      </xdr:sp>
      <xdr:sp macro="" textlink="">
        <xdr:nvSpPr>
          <xdr:cNvPr id="47121" name="Text Box 17"/>
          <xdr:cNvSpPr txBox="1">
            <a:spLocks noChangeArrowheads="1"/>
          </xdr:cNvSpPr>
        </xdr:nvSpPr>
        <xdr:spPr bwMode="auto">
          <a:xfrm>
            <a:off x="837" y="793"/>
            <a:ext cx="33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width</a:t>
            </a:r>
            <a:endParaRPr lang="en-GB"/>
          </a:p>
        </xdr:txBody>
      </xdr:sp>
      <xdr:sp macro="" textlink="">
        <xdr:nvSpPr>
          <xdr:cNvPr id="47127" name="Text Box 23"/>
          <xdr:cNvSpPr txBox="1">
            <a:spLocks noChangeArrowheads="1"/>
          </xdr:cNvSpPr>
        </xdr:nvSpPr>
        <xdr:spPr bwMode="auto">
          <a:xfrm>
            <a:off x="679" y="883"/>
            <a:ext cx="98" cy="7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Jamb, Lintle or Cill section - each may be different</a:t>
            </a:r>
            <a:endParaRPr lang="en-GB"/>
          </a:p>
        </xdr:txBody>
      </xdr:sp>
    </xdr:grp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7129" name="Text Box 25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7133" name="Text Box 29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51</xdr:row>
      <xdr:rowOff>76200</xdr:rowOff>
    </xdr:from>
    <xdr:to>
      <xdr:col>7</xdr:col>
      <xdr:colOff>666750</xdr:colOff>
      <xdr:row>55</xdr:row>
      <xdr:rowOff>161925</xdr:rowOff>
    </xdr:to>
    <xdr:pic>
      <xdr:nvPicPr>
        <xdr:cNvPr id="47246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963025"/>
          <a:ext cx="432435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285750</xdr:colOff>
      <xdr:row>6</xdr:row>
      <xdr:rowOff>133350</xdr:rowOff>
    </xdr:from>
    <xdr:to>
      <xdr:col>7</xdr:col>
      <xdr:colOff>438150</xdr:colOff>
      <xdr:row>8</xdr:row>
      <xdr:rowOff>76200</xdr:rowOff>
    </xdr:to>
    <xdr:sp macro="" textlink="">
      <xdr:nvSpPr>
        <xdr:cNvPr id="47137" name="Text Box 33"/>
        <xdr:cNvSpPr txBox="1">
          <a:spLocks noChangeArrowheads="1"/>
        </xdr:cNvSpPr>
      </xdr:nvSpPr>
      <xdr:spPr bwMode="auto">
        <a:xfrm>
          <a:off x="2990850" y="1133475"/>
          <a:ext cx="137160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Black = no heat flow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White = high heat flow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7138" name="Text Box 34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18184</xdr:colOff>
      <xdr:row>43</xdr:row>
      <xdr:rowOff>114301</xdr:rowOff>
    </xdr:from>
    <xdr:to>
      <xdr:col>2</xdr:col>
      <xdr:colOff>56284</xdr:colOff>
      <xdr:row>47</xdr:row>
      <xdr:rowOff>115744</xdr:rowOff>
    </xdr:to>
    <xdr:sp macro="" textlink="">
      <xdr:nvSpPr>
        <xdr:cNvPr id="47139" name="Text Box 35"/>
        <xdr:cNvSpPr txBox="1">
          <a:spLocks noChangeArrowheads="1"/>
        </xdr:cNvSpPr>
      </xdr:nvSpPr>
      <xdr:spPr bwMode="auto">
        <a:xfrm>
          <a:off x="284884" y="7705726"/>
          <a:ext cx="647700" cy="64914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Cold Outside (0°C)</a:t>
          </a:r>
          <a:endParaRPr lang="en-GB"/>
        </a:p>
      </xdr:txBody>
    </xdr:sp>
    <xdr:clientData/>
  </xdr:twoCellAnchor>
  <xdr:twoCellAnchor>
    <xdr:from>
      <xdr:col>5</xdr:col>
      <xdr:colOff>510886</xdr:colOff>
      <xdr:row>32</xdr:row>
      <xdr:rowOff>64943</xdr:rowOff>
    </xdr:from>
    <xdr:to>
      <xdr:col>6</xdr:col>
      <xdr:colOff>396586</xdr:colOff>
      <xdr:row>35</xdr:row>
      <xdr:rowOff>109682</xdr:rowOff>
    </xdr:to>
    <xdr:sp macro="" textlink="">
      <xdr:nvSpPr>
        <xdr:cNvPr id="47140" name="Text Box 36"/>
        <xdr:cNvSpPr txBox="1">
          <a:spLocks noChangeArrowheads="1"/>
        </xdr:cNvSpPr>
      </xdr:nvSpPr>
      <xdr:spPr bwMode="auto">
        <a:xfrm>
          <a:off x="3215986" y="5713268"/>
          <a:ext cx="495300" cy="6733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Warm Inside (20°C)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51</xdr:row>
      <xdr:rowOff>76200</xdr:rowOff>
    </xdr:from>
    <xdr:to>
      <xdr:col>7</xdr:col>
      <xdr:colOff>666750</xdr:colOff>
      <xdr:row>55</xdr:row>
      <xdr:rowOff>161925</xdr:rowOff>
    </xdr:to>
    <xdr:pic>
      <xdr:nvPicPr>
        <xdr:cNvPr id="47251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963025"/>
          <a:ext cx="432435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285750</xdr:colOff>
      <xdr:row>6</xdr:row>
      <xdr:rowOff>133350</xdr:rowOff>
    </xdr:from>
    <xdr:to>
      <xdr:col>7</xdr:col>
      <xdr:colOff>438150</xdr:colOff>
      <xdr:row>8</xdr:row>
      <xdr:rowOff>76200</xdr:rowOff>
    </xdr:to>
    <xdr:sp macro="" textlink="">
      <xdr:nvSpPr>
        <xdr:cNvPr id="47142" name="Text Box 38"/>
        <xdr:cNvSpPr txBox="1">
          <a:spLocks noChangeArrowheads="1"/>
        </xdr:cNvSpPr>
      </xdr:nvSpPr>
      <xdr:spPr bwMode="auto">
        <a:xfrm>
          <a:off x="2990850" y="1133475"/>
          <a:ext cx="137160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Black = no heat flow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White = high heat flow</a:t>
          </a:r>
          <a:endParaRPr lang="en-GB"/>
        </a:p>
      </xdr:txBody>
    </xdr:sp>
    <xdr:clientData/>
  </xdr:twoCellAnchor>
  <xdr:twoCellAnchor editAs="oneCell">
    <xdr:from>
      <xdr:col>1</xdr:col>
      <xdr:colOff>28575</xdr:colOff>
      <xdr:row>26</xdr:row>
      <xdr:rowOff>85725</xdr:rowOff>
    </xdr:from>
    <xdr:to>
      <xdr:col>7</xdr:col>
      <xdr:colOff>657225</xdr:colOff>
      <xdr:row>30</xdr:row>
      <xdr:rowOff>142875</xdr:rowOff>
    </xdr:to>
    <xdr:pic>
      <xdr:nvPicPr>
        <xdr:cNvPr id="47253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610100"/>
          <a:ext cx="4286250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13</xdr:col>
      <xdr:colOff>581026</xdr:colOff>
      <xdr:row>62</xdr:row>
      <xdr:rowOff>19051</xdr:rowOff>
    </xdr:from>
    <xdr:to>
      <xdr:col>14</xdr:col>
      <xdr:colOff>558648</xdr:colOff>
      <xdr:row>67</xdr:row>
      <xdr:rowOff>142875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67701" y="10829926"/>
          <a:ext cx="691997" cy="933449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57</xdr:row>
      <xdr:rowOff>38100</xdr:rowOff>
    </xdr:from>
    <xdr:to>
      <xdr:col>6</xdr:col>
      <xdr:colOff>85725</xdr:colOff>
      <xdr:row>80</xdr:row>
      <xdr:rowOff>61546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00150" y="10039350"/>
          <a:ext cx="2200275" cy="3747721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5</xdr:col>
      <xdr:colOff>180975</xdr:colOff>
      <xdr:row>50</xdr:row>
      <xdr:rowOff>38513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19200" y="5810250"/>
          <a:ext cx="1666875" cy="2953163"/>
        </a:xfrm>
        <a:prstGeom prst="rect">
          <a:avLst/>
        </a:prstGeom>
      </xdr:spPr>
    </xdr:pic>
    <xdr:clientData/>
  </xdr:twoCellAnchor>
  <xdr:twoCellAnchor editAs="oneCell">
    <xdr:from>
      <xdr:col>2</xdr:col>
      <xdr:colOff>438151</xdr:colOff>
      <xdr:row>8</xdr:row>
      <xdr:rowOff>19051</xdr:rowOff>
    </xdr:from>
    <xdr:to>
      <xdr:col>5</xdr:col>
      <xdr:colOff>314325</xdr:colOff>
      <xdr:row>26</xdr:row>
      <xdr:rowOff>53822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14451" y="1476376"/>
          <a:ext cx="1704974" cy="3101821"/>
        </a:xfrm>
        <a:prstGeom prst="rect">
          <a:avLst/>
        </a:prstGeom>
      </xdr:spPr>
    </xdr:pic>
    <xdr:clientData/>
  </xdr:twoCellAnchor>
  <xdr:twoCellAnchor>
    <xdr:from>
      <xdr:col>3</xdr:col>
      <xdr:colOff>276225</xdr:colOff>
      <xdr:row>60</xdr:row>
      <xdr:rowOff>32717</xdr:rowOff>
    </xdr:from>
    <xdr:to>
      <xdr:col>5</xdr:col>
      <xdr:colOff>405847</xdr:colOff>
      <xdr:row>60</xdr:row>
      <xdr:rowOff>33130</xdr:rowOff>
    </xdr:to>
    <xdr:cxnSp macro="">
      <xdr:nvCxnSpPr>
        <xdr:cNvPr id="9" name="Straight Connector 8"/>
        <xdr:cNvCxnSpPr/>
      </xdr:nvCxnSpPr>
      <xdr:spPr>
        <a:xfrm>
          <a:off x="1767095" y="10717282"/>
          <a:ext cx="1355448" cy="413"/>
        </a:xfrm>
        <a:prstGeom prst="line">
          <a:avLst/>
        </a:prstGeom>
        <a:ln w="381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397565</xdr:colOff>
      <xdr:row>60</xdr:row>
      <xdr:rowOff>52596</xdr:rowOff>
    </xdr:from>
    <xdr:to>
      <xdr:col>5</xdr:col>
      <xdr:colOff>403777</xdr:colOff>
      <xdr:row>80</xdr:row>
      <xdr:rowOff>16565</xdr:rowOff>
    </xdr:to>
    <xdr:cxnSp macro="">
      <xdr:nvCxnSpPr>
        <xdr:cNvPr id="49" name="Straight Connector 48"/>
        <xdr:cNvCxnSpPr/>
      </xdr:nvCxnSpPr>
      <xdr:spPr>
        <a:xfrm flipH="1">
          <a:off x="3114261" y="10737161"/>
          <a:ext cx="6212" cy="3277013"/>
        </a:xfrm>
        <a:prstGeom prst="line">
          <a:avLst/>
        </a:prstGeom>
        <a:ln w="381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287821</xdr:colOff>
      <xdr:row>57</xdr:row>
      <xdr:rowOff>140804</xdr:rowOff>
    </xdr:from>
    <xdr:to>
      <xdr:col>3</xdr:col>
      <xdr:colOff>289891</xdr:colOff>
      <xdr:row>60</xdr:row>
      <xdr:rowOff>19465</xdr:rowOff>
    </xdr:to>
    <xdr:cxnSp macro="">
      <xdr:nvCxnSpPr>
        <xdr:cNvPr id="52" name="Straight Connector 51"/>
        <xdr:cNvCxnSpPr/>
      </xdr:nvCxnSpPr>
      <xdr:spPr>
        <a:xfrm flipV="1">
          <a:off x="1778691" y="10328413"/>
          <a:ext cx="2070" cy="375617"/>
        </a:xfrm>
        <a:prstGeom prst="line">
          <a:avLst/>
        </a:prstGeom>
        <a:ln w="381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521804</xdr:colOff>
      <xdr:row>57</xdr:row>
      <xdr:rowOff>115956</xdr:rowOff>
    </xdr:from>
    <xdr:to>
      <xdr:col>2</xdr:col>
      <xdr:colOff>521804</xdr:colOff>
      <xdr:row>61</xdr:row>
      <xdr:rowOff>0</xdr:rowOff>
    </xdr:to>
    <xdr:cxnSp macro="">
      <xdr:nvCxnSpPr>
        <xdr:cNvPr id="55" name="Straight Connector 54"/>
        <xdr:cNvCxnSpPr/>
      </xdr:nvCxnSpPr>
      <xdr:spPr>
        <a:xfrm flipV="1">
          <a:off x="1399761" y="10303565"/>
          <a:ext cx="0" cy="546652"/>
        </a:xfrm>
        <a:prstGeom prst="line">
          <a:avLst/>
        </a:prstGeom>
        <a:ln w="381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544995</xdr:colOff>
      <xdr:row>60</xdr:row>
      <xdr:rowOff>139149</xdr:rowOff>
    </xdr:from>
    <xdr:to>
      <xdr:col>2</xdr:col>
      <xdr:colOff>563217</xdr:colOff>
      <xdr:row>80</xdr:row>
      <xdr:rowOff>49695</xdr:rowOff>
    </xdr:to>
    <xdr:cxnSp macro="">
      <xdr:nvCxnSpPr>
        <xdr:cNvPr id="57" name="Straight Connector 56"/>
        <xdr:cNvCxnSpPr/>
      </xdr:nvCxnSpPr>
      <xdr:spPr>
        <a:xfrm flipH="1" flipV="1">
          <a:off x="1422952" y="10823714"/>
          <a:ext cx="18222" cy="3223590"/>
        </a:xfrm>
        <a:prstGeom prst="line">
          <a:avLst/>
        </a:prstGeom>
        <a:ln w="381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588064</xdr:colOff>
      <xdr:row>57</xdr:row>
      <xdr:rowOff>8284</xdr:rowOff>
    </xdr:from>
    <xdr:to>
      <xdr:col>12</xdr:col>
      <xdr:colOff>654326</xdr:colOff>
      <xdr:row>80</xdr:row>
      <xdr:rowOff>3154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433390" y="10195893"/>
          <a:ext cx="2203175" cy="38048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8143" name="Text Box 15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8149" name="Text Box 21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2</xdr:col>
      <xdr:colOff>200025</xdr:colOff>
      <xdr:row>63</xdr:row>
      <xdr:rowOff>104775</xdr:rowOff>
    </xdr:from>
    <xdr:to>
      <xdr:col>6</xdr:col>
      <xdr:colOff>571500</xdr:colOff>
      <xdr:row>73</xdr:row>
      <xdr:rowOff>38100</xdr:rowOff>
    </xdr:to>
    <xdr:grpSp>
      <xdr:nvGrpSpPr>
        <xdr:cNvPr id="48221" name="Group 25"/>
        <xdr:cNvGrpSpPr>
          <a:grpSpLocks/>
        </xdr:cNvGrpSpPr>
      </xdr:nvGrpSpPr>
      <xdr:grpSpPr bwMode="auto">
        <a:xfrm>
          <a:off x="1100570" y="11707957"/>
          <a:ext cx="2865294" cy="1665143"/>
          <a:chOff x="589" y="804"/>
          <a:chExt cx="295" cy="163"/>
        </a:xfrm>
      </xdr:grpSpPr>
      <xdr:pic>
        <xdr:nvPicPr>
          <xdr:cNvPr id="48228" name="Picture 2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968" t="32124" r="13910" b="18523"/>
          <a:stretch>
            <a:fillRect/>
          </a:stretch>
        </xdr:blipFill>
        <xdr:spPr bwMode="auto">
          <a:xfrm>
            <a:off x="589" y="804"/>
            <a:ext cx="295" cy="16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sp macro="" textlink="">
        <xdr:nvSpPr>
          <xdr:cNvPr id="48155" name="Text Box 27"/>
          <xdr:cNvSpPr txBox="1">
            <a:spLocks noChangeArrowheads="1"/>
          </xdr:cNvSpPr>
        </xdr:nvSpPr>
        <xdr:spPr bwMode="auto">
          <a:xfrm>
            <a:off x="772" y="858"/>
            <a:ext cx="9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Vertical section</a:t>
            </a:r>
            <a:endParaRPr lang="en-GB"/>
          </a:p>
        </xdr:txBody>
      </xdr:sp>
    </xdr:grp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8156" name="Text Box 28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180975</xdr:colOff>
      <xdr:row>34</xdr:row>
      <xdr:rowOff>95250</xdr:rowOff>
    </xdr:from>
    <xdr:to>
      <xdr:col>2</xdr:col>
      <xdr:colOff>219075</xdr:colOff>
      <xdr:row>37</xdr:row>
      <xdr:rowOff>142875</xdr:rowOff>
    </xdr:to>
    <xdr:sp macro="" textlink="">
      <xdr:nvSpPr>
        <xdr:cNvPr id="48157" name="Text Box 29"/>
        <xdr:cNvSpPr txBox="1">
          <a:spLocks noChangeArrowheads="1"/>
        </xdr:cNvSpPr>
      </xdr:nvSpPr>
      <xdr:spPr bwMode="auto">
        <a:xfrm>
          <a:off x="447675" y="6172200"/>
          <a:ext cx="647700" cy="695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Cold Outside (0°C)</a:t>
          </a:r>
          <a:endParaRPr lang="en-GB"/>
        </a:p>
      </xdr:txBody>
    </xdr:sp>
    <xdr:clientData/>
  </xdr:twoCellAnchor>
  <xdr:twoCellAnchor>
    <xdr:from>
      <xdr:col>6</xdr:col>
      <xdr:colOff>161925</xdr:colOff>
      <xdr:row>33</xdr:row>
      <xdr:rowOff>76200</xdr:rowOff>
    </xdr:from>
    <xdr:to>
      <xdr:col>7</xdr:col>
      <xdr:colOff>47625</xdr:colOff>
      <xdr:row>36</xdr:row>
      <xdr:rowOff>114300</xdr:rowOff>
    </xdr:to>
    <xdr:sp macro="" textlink="">
      <xdr:nvSpPr>
        <xdr:cNvPr id="48158" name="Text Box 30"/>
        <xdr:cNvSpPr txBox="1">
          <a:spLocks noChangeArrowheads="1"/>
        </xdr:cNvSpPr>
      </xdr:nvSpPr>
      <xdr:spPr bwMode="auto">
        <a:xfrm>
          <a:off x="3476625" y="5991225"/>
          <a:ext cx="495300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Warm Inside (20°C)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51</xdr:row>
      <xdr:rowOff>76200</xdr:rowOff>
    </xdr:from>
    <xdr:to>
      <xdr:col>7</xdr:col>
      <xdr:colOff>676275</xdr:colOff>
      <xdr:row>55</xdr:row>
      <xdr:rowOff>161925</xdr:rowOff>
    </xdr:to>
    <xdr:pic>
      <xdr:nvPicPr>
        <xdr:cNvPr id="4822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153525"/>
          <a:ext cx="4333875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285750</xdr:colOff>
      <xdr:row>6</xdr:row>
      <xdr:rowOff>133350</xdr:rowOff>
    </xdr:from>
    <xdr:to>
      <xdr:col>7</xdr:col>
      <xdr:colOff>438150</xdr:colOff>
      <xdr:row>8</xdr:row>
      <xdr:rowOff>76200</xdr:rowOff>
    </xdr:to>
    <xdr:sp macro="" textlink="">
      <xdr:nvSpPr>
        <xdr:cNvPr id="48160" name="Text Box 32"/>
        <xdr:cNvSpPr txBox="1">
          <a:spLocks noChangeArrowheads="1"/>
        </xdr:cNvSpPr>
      </xdr:nvSpPr>
      <xdr:spPr bwMode="auto">
        <a:xfrm>
          <a:off x="2990850" y="1133475"/>
          <a:ext cx="137160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Black = no heat flow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White = high heat flow</a:t>
          </a:r>
          <a:endParaRPr lang="en-GB"/>
        </a:p>
      </xdr:txBody>
    </xdr:sp>
    <xdr:clientData/>
  </xdr:twoCellAnchor>
  <xdr:twoCellAnchor editAs="oneCell">
    <xdr:from>
      <xdr:col>1</xdr:col>
      <xdr:colOff>28575</xdr:colOff>
      <xdr:row>27</xdr:row>
      <xdr:rowOff>47625</xdr:rowOff>
    </xdr:from>
    <xdr:to>
      <xdr:col>7</xdr:col>
      <xdr:colOff>657225</xdr:colOff>
      <xdr:row>30</xdr:row>
      <xdr:rowOff>123825</xdr:rowOff>
    </xdr:to>
    <xdr:pic>
      <xdr:nvPicPr>
        <xdr:cNvPr id="4822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695825"/>
          <a:ext cx="4286250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3" name="Text Box 21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7" name="Text Box 28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180975</xdr:colOff>
      <xdr:row>34</xdr:row>
      <xdr:rowOff>95250</xdr:rowOff>
    </xdr:from>
    <xdr:to>
      <xdr:col>2</xdr:col>
      <xdr:colOff>219075</xdr:colOff>
      <xdr:row>37</xdr:row>
      <xdr:rowOff>142875</xdr:rowOff>
    </xdr:to>
    <xdr:sp macro="" textlink="">
      <xdr:nvSpPr>
        <xdr:cNvPr id="8" name="Text Box 29"/>
        <xdr:cNvSpPr txBox="1">
          <a:spLocks noChangeArrowheads="1"/>
        </xdr:cNvSpPr>
      </xdr:nvSpPr>
      <xdr:spPr bwMode="auto">
        <a:xfrm>
          <a:off x="447675" y="6172200"/>
          <a:ext cx="647700" cy="695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Cold Outside (0°C)</a:t>
          </a:r>
          <a:endParaRPr lang="en-GB"/>
        </a:p>
      </xdr:txBody>
    </xdr:sp>
    <xdr:clientData/>
  </xdr:twoCellAnchor>
  <xdr:twoCellAnchor>
    <xdr:from>
      <xdr:col>6</xdr:col>
      <xdr:colOff>161925</xdr:colOff>
      <xdr:row>33</xdr:row>
      <xdr:rowOff>76200</xdr:rowOff>
    </xdr:from>
    <xdr:to>
      <xdr:col>7</xdr:col>
      <xdr:colOff>47625</xdr:colOff>
      <xdr:row>36</xdr:row>
      <xdr:rowOff>114300</xdr:rowOff>
    </xdr:to>
    <xdr:sp macro="" textlink="">
      <xdr:nvSpPr>
        <xdr:cNvPr id="9" name="Text Box 30"/>
        <xdr:cNvSpPr txBox="1">
          <a:spLocks noChangeArrowheads="1"/>
        </xdr:cNvSpPr>
      </xdr:nvSpPr>
      <xdr:spPr bwMode="auto">
        <a:xfrm>
          <a:off x="3476625" y="5991225"/>
          <a:ext cx="495300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Warm Inside (20°C)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51</xdr:row>
      <xdr:rowOff>76200</xdr:rowOff>
    </xdr:from>
    <xdr:to>
      <xdr:col>7</xdr:col>
      <xdr:colOff>676275</xdr:colOff>
      <xdr:row>55</xdr:row>
      <xdr:rowOff>19050</xdr:rowOff>
    </xdr:to>
    <xdr:pic>
      <xdr:nvPicPr>
        <xdr:cNvPr id="53307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953500"/>
          <a:ext cx="4333875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285750</xdr:colOff>
      <xdr:row>6</xdr:row>
      <xdr:rowOff>133350</xdr:rowOff>
    </xdr:from>
    <xdr:to>
      <xdr:col>7</xdr:col>
      <xdr:colOff>438150</xdr:colOff>
      <xdr:row>8</xdr:row>
      <xdr:rowOff>76200</xdr:rowOff>
    </xdr:to>
    <xdr:sp macro="" textlink="">
      <xdr:nvSpPr>
        <xdr:cNvPr id="11" name="Text Box 32"/>
        <xdr:cNvSpPr txBox="1">
          <a:spLocks noChangeArrowheads="1"/>
        </xdr:cNvSpPr>
      </xdr:nvSpPr>
      <xdr:spPr bwMode="auto">
        <a:xfrm>
          <a:off x="2990850" y="1133475"/>
          <a:ext cx="137160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Black = no heat flow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White = high heat flow</a:t>
          </a:r>
          <a:endParaRPr lang="en-GB"/>
        </a:p>
      </xdr:txBody>
    </xdr:sp>
    <xdr:clientData/>
  </xdr:twoCellAnchor>
  <xdr:twoCellAnchor editAs="oneCell">
    <xdr:from>
      <xdr:col>1</xdr:col>
      <xdr:colOff>28575</xdr:colOff>
      <xdr:row>27</xdr:row>
      <xdr:rowOff>47625</xdr:rowOff>
    </xdr:from>
    <xdr:to>
      <xdr:col>7</xdr:col>
      <xdr:colOff>657225</xdr:colOff>
      <xdr:row>31</xdr:row>
      <xdr:rowOff>38100</xdr:rowOff>
    </xdr:to>
    <xdr:pic>
      <xdr:nvPicPr>
        <xdr:cNvPr id="53309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724400"/>
          <a:ext cx="4286250" cy="704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371475</xdr:colOff>
      <xdr:row>57</xdr:row>
      <xdr:rowOff>19050</xdr:rowOff>
    </xdr:from>
    <xdr:to>
      <xdr:col>7</xdr:col>
      <xdr:colOff>57150</xdr:colOff>
      <xdr:row>68</xdr:row>
      <xdr:rowOff>123825</xdr:rowOff>
    </xdr:to>
    <xdr:pic>
      <xdr:nvPicPr>
        <xdr:cNvPr id="53310" name="Picture 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0153650"/>
          <a:ext cx="33432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68</xdr:row>
      <xdr:rowOff>95250</xdr:rowOff>
    </xdr:from>
    <xdr:to>
      <xdr:col>7</xdr:col>
      <xdr:colOff>85725</xdr:colOff>
      <xdr:row>80</xdr:row>
      <xdr:rowOff>152400</xdr:rowOff>
    </xdr:to>
    <xdr:pic>
      <xdr:nvPicPr>
        <xdr:cNvPr id="53311" name="Picture 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2201525"/>
          <a:ext cx="316230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zoomScaleNormal="100" workbookViewId="0">
      <selection activeCell="I2" sqref="I2"/>
    </sheetView>
  </sheetViews>
  <sheetFormatPr defaultRowHeight="12.75" x14ac:dyDescent="0.2"/>
  <cols>
    <col min="1" max="1" width="3.5703125" customWidth="1"/>
    <col min="2" max="2" width="21.28515625" customWidth="1"/>
    <col min="8" max="8" width="3.140625" customWidth="1"/>
    <col min="9" max="9" width="4.5703125" customWidth="1"/>
  </cols>
  <sheetData>
    <row r="1" spans="2:9" x14ac:dyDescent="0.2">
      <c r="I1">
        <v>34</v>
      </c>
    </row>
    <row r="7" spans="2:9" ht="20.25" x14ac:dyDescent="0.3">
      <c r="B7" s="123" t="s">
        <v>137</v>
      </c>
    </row>
    <row r="9" spans="2:9" x14ac:dyDescent="0.2">
      <c r="B9" t="s">
        <v>94</v>
      </c>
    </row>
    <row r="10" spans="2:9" x14ac:dyDescent="0.2">
      <c r="B10" t="s">
        <v>95</v>
      </c>
    </row>
    <row r="12" spans="2:9" x14ac:dyDescent="0.2">
      <c r="B12" t="s">
        <v>97</v>
      </c>
    </row>
    <row r="13" spans="2:9" x14ac:dyDescent="0.2">
      <c r="C13" t="s">
        <v>96</v>
      </c>
    </row>
    <row r="15" spans="2:9" x14ac:dyDescent="0.2">
      <c r="B15" t="s">
        <v>118</v>
      </c>
    </row>
    <row r="16" spans="2:9" x14ac:dyDescent="0.2">
      <c r="B16" t="s">
        <v>116</v>
      </c>
    </row>
    <row r="17" spans="2:5" x14ac:dyDescent="0.2">
      <c r="C17" t="s">
        <v>98</v>
      </c>
    </row>
    <row r="18" spans="2:5" x14ac:dyDescent="0.2">
      <c r="C18" t="s">
        <v>99</v>
      </c>
    </row>
    <row r="19" spans="2:5" x14ac:dyDescent="0.2">
      <c r="C19" t="s">
        <v>100</v>
      </c>
    </row>
    <row r="20" spans="2:5" x14ac:dyDescent="0.2">
      <c r="C20" t="s">
        <v>162</v>
      </c>
    </row>
    <row r="22" spans="2:5" x14ac:dyDescent="0.2">
      <c r="B22" t="s">
        <v>101</v>
      </c>
    </row>
    <row r="23" spans="2:5" x14ac:dyDescent="0.2">
      <c r="D23" s="108" t="s">
        <v>102</v>
      </c>
      <c r="E23" t="s">
        <v>106</v>
      </c>
    </row>
    <row r="24" spans="2:5" x14ac:dyDescent="0.2">
      <c r="D24" s="108" t="s">
        <v>105</v>
      </c>
      <c r="E24" t="s">
        <v>107</v>
      </c>
    </row>
    <row r="25" spans="2:5" x14ac:dyDescent="0.2">
      <c r="D25" s="108" t="s">
        <v>103</v>
      </c>
      <c r="E25" t="s">
        <v>108</v>
      </c>
    </row>
    <row r="26" spans="2:5" x14ac:dyDescent="0.2">
      <c r="D26" s="108" t="s">
        <v>104</v>
      </c>
      <c r="E26" t="s">
        <v>109</v>
      </c>
    </row>
    <row r="27" spans="2:5" x14ac:dyDescent="0.2">
      <c r="D27" s="108" t="s">
        <v>150</v>
      </c>
      <c r="E27" t="s">
        <v>110</v>
      </c>
    </row>
    <row r="28" spans="2:5" x14ac:dyDescent="0.2">
      <c r="D28" s="108" t="s">
        <v>151</v>
      </c>
      <c r="E28" t="s">
        <v>152</v>
      </c>
    </row>
    <row r="29" spans="2:5" x14ac:dyDescent="0.2">
      <c r="C29" s="108"/>
    </row>
    <row r="30" spans="2:5" x14ac:dyDescent="0.2">
      <c r="C30" s="108"/>
    </row>
    <row r="32" spans="2:5" x14ac:dyDescent="0.2">
      <c r="B32" t="s">
        <v>134</v>
      </c>
    </row>
    <row r="33" spans="1:3" x14ac:dyDescent="0.2">
      <c r="B33" t="s">
        <v>135</v>
      </c>
    </row>
    <row r="34" spans="1:3" x14ac:dyDescent="0.2">
      <c r="B34" t="s">
        <v>161</v>
      </c>
    </row>
    <row r="35" spans="1:3" x14ac:dyDescent="0.2">
      <c r="B35" t="s">
        <v>163</v>
      </c>
    </row>
    <row r="37" spans="1:3" x14ac:dyDescent="0.2">
      <c r="B37" t="s">
        <v>120</v>
      </c>
    </row>
    <row r="38" spans="1:3" x14ac:dyDescent="0.2">
      <c r="B38" t="s">
        <v>121</v>
      </c>
    </row>
    <row r="41" spans="1:3" x14ac:dyDescent="0.2">
      <c r="B41" t="s">
        <v>117</v>
      </c>
    </row>
    <row r="42" spans="1:3" x14ac:dyDescent="0.2">
      <c r="C42" t="s">
        <v>136</v>
      </c>
    </row>
    <row r="44" spans="1:3" x14ac:dyDescent="0.2">
      <c r="B44" t="s">
        <v>138</v>
      </c>
    </row>
    <row r="47" spans="1:3" x14ac:dyDescent="0.2">
      <c r="A47" t="s">
        <v>111</v>
      </c>
    </row>
    <row r="48" spans="1:3" x14ac:dyDescent="0.2">
      <c r="A48">
        <v>24</v>
      </c>
      <c r="B48" t="s">
        <v>115</v>
      </c>
    </row>
    <row r="49" spans="1:2" x14ac:dyDescent="0.2">
      <c r="A49">
        <v>25</v>
      </c>
      <c r="B49" t="s">
        <v>119</v>
      </c>
    </row>
    <row r="50" spans="1:2" x14ac:dyDescent="0.2">
      <c r="A50">
        <v>26</v>
      </c>
      <c r="B50" t="s">
        <v>133</v>
      </c>
    </row>
    <row r="51" spans="1:2" x14ac:dyDescent="0.2">
      <c r="A51">
        <v>27</v>
      </c>
      <c r="B51" t="s">
        <v>139</v>
      </c>
    </row>
    <row r="52" spans="1:2" x14ac:dyDescent="0.2">
      <c r="B52" t="s">
        <v>140</v>
      </c>
    </row>
    <row r="53" spans="1:2" x14ac:dyDescent="0.2">
      <c r="B53" t="s">
        <v>141</v>
      </c>
    </row>
    <row r="54" spans="1:2" x14ac:dyDescent="0.2">
      <c r="A54">
        <v>28</v>
      </c>
      <c r="B54" t="s">
        <v>154</v>
      </c>
    </row>
    <row r="55" spans="1:2" x14ac:dyDescent="0.2">
      <c r="B55" t="s">
        <v>155</v>
      </c>
    </row>
    <row r="56" spans="1:2" x14ac:dyDescent="0.2">
      <c r="A56">
        <v>29</v>
      </c>
      <c r="B56" t="s">
        <v>156</v>
      </c>
    </row>
    <row r="57" spans="1:2" x14ac:dyDescent="0.2">
      <c r="B57" t="s">
        <v>157</v>
      </c>
    </row>
    <row r="58" spans="1:2" x14ac:dyDescent="0.2">
      <c r="A58">
        <v>30</v>
      </c>
      <c r="B58" t="s">
        <v>165</v>
      </c>
    </row>
    <row r="59" spans="1:2" x14ac:dyDescent="0.2">
      <c r="A59">
        <v>31</v>
      </c>
      <c r="B59" t="s">
        <v>166</v>
      </c>
    </row>
    <row r="60" spans="1:2" x14ac:dyDescent="0.2">
      <c r="A60">
        <v>34</v>
      </c>
      <c r="B60" s="2" t="s">
        <v>196</v>
      </c>
    </row>
    <row r="70" spans="1:2" x14ac:dyDescent="0.2">
      <c r="A70" t="s">
        <v>160</v>
      </c>
    </row>
    <row r="71" spans="1:2" x14ac:dyDescent="0.2">
      <c r="B71" t="s">
        <v>158</v>
      </c>
    </row>
  </sheetData>
  <phoneticPr fontId="15" type="noConversion"/>
  <pageMargins left="0.75" right="0.75" top="1" bottom="1" header="0.5" footer="0.5"/>
  <pageSetup paperSize="9" orientation="portrait" r:id="rId1"/>
  <headerFooter alignWithMargins="0">
    <oddHeader>&amp;LWARM: Low Energy Building Practice&amp;R&amp;A</oddHeader>
    <oddFooter>&amp;L01752 542 546 &amp;Rinfo@peterwarm.co.uk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63"/>
  <sheetViews>
    <sheetView view="pageBreakPreview" zoomScale="66" zoomScaleNormal="75" workbookViewId="0">
      <selection activeCell="I2" sqref="I2"/>
    </sheetView>
  </sheetViews>
  <sheetFormatPr defaultColWidth="9.140625" defaultRowHeight="12.75" x14ac:dyDescent="0.2"/>
  <cols>
    <col min="1" max="1" width="4" style="2" customWidth="1"/>
    <col min="2" max="7" width="9.140625" style="2"/>
    <col min="8" max="8" width="10.28515625" style="2" bestFit="1" customWidth="1"/>
    <col min="9" max="9" width="3.28515625" style="2" customWidth="1"/>
    <col min="10" max="16" width="10.7109375" style="2" customWidth="1"/>
    <col min="17" max="17" width="4.5703125" style="2" customWidth="1"/>
    <col min="18" max="18" width="3" style="2" customWidth="1"/>
    <col min="19" max="22" width="41.85546875" style="2" customWidth="1"/>
    <col min="23" max="16384" width="9.140625" style="2"/>
  </cols>
  <sheetData>
    <row r="1" spans="2:20" ht="13.5" thickBot="1" x14ac:dyDescent="0.25">
      <c r="I1" s="3">
        <v>34</v>
      </c>
      <c r="S1" s="4"/>
      <c r="T1" s="5"/>
    </row>
    <row r="2" spans="2:20" x14ac:dyDescent="0.2">
      <c r="J2" s="110" t="s">
        <v>122</v>
      </c>
      <c r="K2" s="111" t="s">
        <v>128</v>
      </c>
      <c r="L2" s="111"/>
      <c r="M2" s="111"/>
      <c r="N2" s="112" t="s">
        <v>123</v>
      </c>
      <c r="O2" s="116"/>
      <c r="P2" s="118"/>
    </row>
    <row r="3" spans="2:20" x14ac:dyDescent="0.2">
      <c r="J3" s="113" t="s">
        <v>124</v>
      </c>
      <c r="K3" s="20"/>
      <c r="L3" s="20"/>
      <c r="M3" s="20"/>
      <c r="N3" s="25" t="s">
        <v>125</v>
      </c>
      <c r="O3" s="117"/>
      <c r="P3" s="44"/>
    </row>
    <row r="4" spans="2:20" x14ac:dyDescent="0.2">
      <c r="J4" s="113" t="s">
        <v>33</v>
      </c>
      <c r="K4" s="114" t="str">
        <f ca="1">MID(CELL("filename",B1),FIND("]",CELL("filename",B1))+1,255)</f>
        <v>Party-Intermed. Floor to Wall</v>
      </c>
      <c r="L4" s="114"/>
      <c r="M4" s="23"/>
      <c r="N4" s="25" t="s">
        <v>126</v>
      </c>
      <c r="O4" s="20"/>
      <c r="P4" s="44"/>
    </row>
    <row r="5" spans="2:20" ht="13.5" thickBot="1" x14ac:dyDescent="0.25">
      <c r="J5" s="115" t="s">
        <v>143</v>
      </c>
      <c r="K5" s="45"/>
      <c r="L5" s="45"/>
      <c r="M5" s="45"/>
      <c r="N5" s="124" t="s">
        <v>127</v>
      </c>
      <c r="O5" s="45"/>
      <c r="P5" s="46"/>
    </row>
    <row r="6" spans="2:20" ht="13.5" thickBot="1" x14ac:dyDescent="0.25"/>
    <row r="7" spans="2:20" ht="23.25" x14ac:dyDescent="0.35">
      <c r="B7" s="119" t="s">
        <v>144</v>
      </c>
      <c r="C7" s="7"/>
      <c r="D7" s="7"/>
      <c r="E7" s="7"/>
      <c r="F7" s="7"/>
      <c r="G7" s="7"/>
      <c r="H7" s="8"/>
      <c r="J7" s="6" t="s">
        <v>68</v>
      </c>
      <c r="K7" s="7" t="s">
        <v>8</v>
      </c>
      <c r="L7" s="9" t="s">
        <v>9</v>
      </c>
      <c r="M7" s="7" t="s">
        <v>10</v>
      </c>
      <c r="N7" s="7" t="s">
        <v>11</v>
      </c>
      <c r="O7" s="7" t="s">
        <v>12</v>
      </c>
      <c r="P7" s="8" t="s">
        <v>13</v>
      </c>
    </row>
    <row r="8" spans="2:20" x14ac:dyDescent="0.2">
      <c r="B8" s="125" t="s">
        <v>132</v>
      </c>
      <c r="C8" s="122"/>
      <c r="D8" s="11"/>
      <c r="E8" s="11"/>
      <c r="F8" s="11"/>
      <c r="G8" s="11"/>
      <c r="H8" s="12"/>
      <c r="J8" s="64" t="s">
        <v>30</v>
      </c>
      <c r="K8" s="13">
        <v>16</v>
      </c>
      <c r="L8" s="101" t="s">
        <v>37</v>
      </c>
      <c r="M8" s="28" t="str">
        <f ca="1">LEFT(INDIRECT(J8&amp;K8),10)</f>
        <v/>
      </c>
      <c r="N8" s="71" t="e">
        <f ca="1">VALUE(RIGHT(LEFT(INDIRECT(J8&amp;K8),28),10))</f>
        <v>#VALUE!</v>
      </c>
      <c r="O8" s="71" t="e">
        <f ca="1">VALUE(RIGHT(INDIRECT(J8&amp;K8),8))</f>
        <v>#VALUE!</v>
      </c>
      <c r="P8" s="72"/>
    </row>
    <row r="9" spans="2:20" ht="13.5" thickBot="1" x14ac:dyDescent="0.25">
      <c r="B9" s="121"/>
      <c r="C9" s="122"/>
      <c r="D9" s="11"/>
      <c r="E9" s="11"/>
      <c r="F9" s="11"/>
      <c r="G9" s="11"/>
      <c r="H9" s="12"/>
      <c r="J9" s="70" t="s">
        <v>31</v>
      </c>
      <c r="K9" s="17">
        <v>16</v>
      </c>
      <c r="L9" s="74" t="s">
        <v>14</v>
      </c>
      <c r="M9" s="29" t="str">
        <f ca="1">LEFT(INDIRECT(J9&amp;K9),10)</f>
        <v/>
      </c>
      <c r="N9" s="75" t="e">
        <f ca="1">VALUE(RIGHT(LEFT(INDIRECT(J9&amp;K9),28),10))</f>
        <v>#VALUE!</v>
      </c>
      <c r="O9" s="75" t="e">
        <f ca="1">VALUE(RIGHT(INDIRECT(J9&amp;K9),8))</f>
        <v>#VALUE!</v>
      </c>
      <c r="P9" s="73" t="e">
        <f ca="1">IF(ISBLANK(L9),"",O9*N9/1000)</f>
        <v>#VALUE!</v>
      </c>
    </row>
    <row r="10" spans="2:20" ht="13.5" thickBot="1" x14ac:dyDescent="0.25">
      <c r="B10" s="121"/>
      <c r="C10" s="122"/>
      <c r="D10" s="11"/>
      <c r="E10" s="11"/>
      <c r="F10" s="11"/>
      <c r="G10" s="11"/>
      <c r="H10" s="12"/>
    </row>
    <row r="11" spans="2:20" x14ac:dyDescent="0.2">
      <c r="B11" s="10"/>
      <c r="C11" s="11"/>
      <c r="D11" s="11"/>
      <c r="E11" s="11"/>
      <c r="F11" s="11"/>
      <c r="G11" s="11"/>
      <c r="H11" s="12"/>
      <c r="J11" s="6" t="s">
        <v>38</v>
      </c>
      <c r="K11" s="7"/>
      <c r="L11" s="7"/>
      <c r="M11" s="69" t="str">
        <f>IF(L8="","",L8)</f>
        <v>Wall</v>
      </c>
      <c r="N11" s="7"/>
      <c r="O11" s="7"/>
      <c r="P11" s="8"/>
    </row>
    <row r="12" spans="2:20" x14ac:dyDescent="0.2">
      <c r="B12" s="10"/>
      <c r="C12" s="11"/>
      <c r="D12" s="11"/>
      <c r="E12" s="11"/>
      <c r="F12" s="11"/>
      <c r="G12" s="11"/>
      <c r="H12" s="12"/>
      <c r="J12" s="10"/>
      <c r="K12" s="11" t="s">
        <v>45</v>
      </c>
      <c r="L12" s="11"/>
      <c r="M12" s="11"/>
      <c r="N12" s="11"/>
      <c r="O12" s="13"/>
      <c r="P12" s="12"/>
    </row>
    <row r="13" spans="2:20" x14ac:dyDescent="0.2">
      <c r="B13" s="10"/>
      <c r="C13" s="11"/>
      <c r="D13" s="11"/>
      <c r="E13" s="11"/>
      <c r="F13" s="11"/>
      <c r="G13" s="11"/>
      <c r="H13" s="12"/>
      <c r="J13" s="10"/>
      <c r="K13" s="11" t="s">
        <v>71</v>
      </c>
      <c r="L13" s="11"/>
      <c r="M13" s="23"/>
      <c r="N13" s="11"/>
      <c r="O13" s="13"/>
      <c r="P13" s="12"/>
    </row>
    <row r="14" spans="2:20" x14ac:dyDescent="0.2">
      <c r="B14" s="10"/>
      <c r="C14" s="11"/>
      <c r="D14" s="11"/>
      <c r="E14" s="11"/>
      <c r="F14" s="11"/>
      <c r="G14" s="11"/>
      <c r="H14" s="12"/>
      <c r="J14" s="10"/>
      <c r="K14" s="11"/>
      <c r="L14" s="11"/>
      <c r="M14" s="23"/>
      <c r="N14" s="31"/>
      <c r="O14" s="19"/>
      <c r="P14" s="12"/>
    </row>
    <row r="15" spans="2:20" ht="16.5" thickBot="1" x14ac:dyDescent="0.3">
      <c r="B15" s="10"/>
      <c r="C15" s="11"/>
      <c r="D15" s="11"/>
      <c r="E15" s="11"/>
      <c r="F15" s="11"/>
      <c r="G15" s="11"/>
      <c r="H15" s="12"/>
      <c r="J15" s="14"/>
      <c r="K15" s="15"/>
      <c r="L15" s="15"/>
      <c r="M15" s="51"/>
      <c r="N15" s="52"/>
      <c r="O15" s="92" t="s">
        <v>90</v>
      </c>
      <c r="P15" s="102" t="str">
        <f>IF(O13="y",IF(O12="y",VALUE(O8),"n"),"none")</f>
        <v>none</v>
      </c>
    </row>
    <row r="16" spans="2:20" ht="13.5" thickBot="1" x14ac:dyDescent="0.25">
      <c r="B16" s="10"/>
      <c r="C16" s="11"/>
      <c r="D16" s="11"/>
      <c r="E16" s="11"/>
      <c r="F16" s="11"/>
      <c r="G16" s="11"/>
      <c r="H16" s="12"/>
      <c r="R16" s="4"/>
      <c r="S16" s="4"/>
      <c r="T16" s="5"/>
    </row>
    <row r="17" spans="2:20" x14ac:dyDescent="0.2">
      <c r="B17" s="10"/>
      <c r="C17" s="11"/>
      <c r="D17" s="11"/>
      <c r="E17" s="11"/>
      <c r="F17" s="11"/>
      <c r="G17" s="11"/>
      <c r="H17" s="12"/>
      <c r="J17" s="6" t="s">
        <v>0</v>
      </c>
      <c r="K17" s="7"/>
      <c r="L17" s="7"/>
      <c r="M17" s="7" t="s">
        <v>40</v>
      </c>
      <c r="N17" s="7" t="s">
        <v>17</v>
      </c>
      <c r="O17" s="7" t="s">
        <v>3</v>
      </c>
      <c r="P17" s="8" t="s">
        <v>4</v>
      </c>
      <c r="R17" s="4"/>
      <c r="S17" s="4"/>
      <c r="T17" s="5"/>
    </row>
    <row r="18" spans="2:20" x14ac:dyDescent="0.2">
      <c r="B18" s="10"/>
      <c r="C18" s="11"/>
      <c r="D18" s="11"/>
      <c r="E18" s="11"/>
      <c r="F18" s="11"/>
      <c r="G18" s="11"/>
      <c r="H18" s="12"/>
      <c r="J18" s="10"/>
      <c r="K18" s="11"/>
      <c r="L18" s="11"/>
      <c r="M18" s="11" t="s">
        <v>5</v>
      </c>
      <c r="N18" s="11" t="s">
        <v>2</v>
      </c>
      <c r="O18" s="11" t="s">
        <v>1</v>
      </c>
      <c r="P18" s="12" t="s">
        <v>1</v>
      </c>
    </row>
    <row r="19" spans="2:20" x14ac:dyDescent="0.2">
      <c r="B19" s="10"/>
      <c r="C19" s="11"/>
      <c r="D19" s="11"/>
      <c r="E19" s="11"/>
      <c r="F19" s="11"/>
      <c r="G19" s="11"/>
      <c r="H19" s="12"/>
      <c r="J19" s="10" t="s">
        <v>14</v>
      </c>
      <c r="K19" s="11"/>
      <c r="L19" s="11"/>
      <c r="M19" s="11"/>
      <c r="N19" s="11"/>
      <c r="O19" s="126" t="e">
        <f ca="1">P9</f>
        <v>#VALUE!</v>
      </c>
      <c r="P19" s="12"/>
    </row>
    <row r="20" spans="2:20" x14ac:dyDescent="0.2">
      <c r="B20" s="10"/>
      <c r="C20" s="11"/>
      <c r="D20" s="11"/>
      <c r="E20" s="11"/>
      <c r="F20" s="11"/>
      <c r="G20" s="11"/>
      <c r="H20" s="12"/>
      <c r="J20" s="64" t="str">
        <f>L8</f>
        <v>Wall</v>
      </c>
      <c r="K20" s="11" t="s">
        <v>6</v>
      </c>
      <c r="L20" s="11"/>
      <c r="M20" s="63"/>
      <c r="N20" s="93" t="str">
        <f>P15</f>
        <v>none</v>
      </c>
      <c r="O20" s="126">
        <f>IF(M20="",0,N20*M20/1000)</f>
        <v>0</v>
      </c>
      <c r="P20" s="12"/>
    </row>
    <row r="21" spans="2:20" x14ac:dyDescent="0.2">
      <c r="B21" s="10"/>
      <c r="C21" s="11"/>
      <c r="D21" s="11"/>
      <c r="E21" s="11"/>
      <c r="F21" s="11"/>
      <c r="G21" s="11"/>
      <c r="H21" s="12"/>
      <c r="J21" s="22"/>
      <c r="K21" s="23"/>
      <c r="L21" s="23"/>
      <c r="M21" s="30"/>
      <c r="N21" s="11"/>
      <c r="O21" s="131" t="e">
        <f ca="1">O19-O20</f>
        <v>#VALUE!</v>
      </c>
      <c r="P21" s="12"/>
    </row>
    <row r="22" spans="2:20" ht="24" thickBot="1" x14ac:dyDescent="0.4">
      <c r="B22" s="10"/>
      <c r="C22" s="11"/>
      <c r="D22" s="11"/>
      <c r="E22" s="11"/>
      <c r="F22" s="11"/>
      <c r="G22" s="11"/>
      <c r="H22" s="12"/>
      <c r="J22" s="14"/>
      <c r="K22" s="15"/>
      <c r="L22" s="15"/>
      <c r="M22" s="60" t="s">
        <v>88</v>
      </c>
      <c r="N22" s="280" t="e">
        <f ca="1">O19-O20</f>
        <v>#VALUE!</v>
      </c>
      <c r="O22" s="281"/>
      <c r="P22" s="62" t="s">
        <v>1</v>
      </c>
    </row>
    <row r="23" spans="2:20" ht="13.5" thickBot="1" x14ac:dyDescent="0.25">
      <c r="B23" s="10"/>
      <c r="C23" s="11"/>
      <c r="D23" s="11"/>
      <c r="E23" s="11"/>
      <c r="F23" s="11"/>
      <c r="G23" s="11"/>
      <c r="H23" s="12"/>
      <c r="K23" s="23"/>
      <c r="L23" s="23"/>
      <c r="M23" s="23"/>
      <c r="N23" s="23"/>
      <c r="O23" s="23"/>
      <c r="P23" s="23"/>
    </row>
    <row r="24" spans="2:20" x14ac:dyDescent="0.2">
      <c r="B24" s="10"/>
      <c r="C24" s="11"/>
      <c r="D24" s="11"/>
      <c r="E24" s="11"/>
      <c r="F24" s="11"/>
      <c r="G24" s="11"/>
      <c r="H24" s="12"/>
      <c r="J24" s="6" t="s">
        <v>0</v>
      </c>
      <c r="K24" s="7"/>
      <c r="L24" s="7"/>
      <c r="M24" s="7" t="s">
        <v>40</v>
      </c>
      <c r="N24" s="7" t="s">
        <v>17</v>
      </c>
      <c r="O24" s="7" t="s">
        <v>3</v>
      </c>
      <c r="P24" s="8" t="s">
        <v>4</v>
      </c>
    </row>
    <row r="25" spans="2:20" x14ac:dyDescent="0.2">
      <c r="B25" s="10"/>
      <c r="C25" s="11"/>
      <c r="D25" s="11"/>
      <c r="E25" s="11"/>
      <c r="F25" s="11"/>
      <c r="G25" s="11"/>
      <c r="H25" s="12"/>
      <c r="J25" s="10"/>
      <c r="K25" s="11"/>
      <c r="L25" s="11"/>
      <c r="M25" s="11" t="s">
        <v>5</v>
      </c>
      <c r="N25" s="11" t="s">
        <v>2</v>
      </c>
      <c r="O25" s="11" t="s">
        <v>1</v>
      </c>
      <c r="P25" s="12" t="s">
        <v>1</v>
      </c>
    </row>
    <row r="26" spans="2:20" x14ac:dyDescent="0.2">
      <c r="B26" s="10"/>
      <c r="C26" s="11"/>
      <c r="D26" s="11"/>
      <c r="E26" s="11"/>
      <c r="F26" s="11"/>
      <c r="G26" s="11"/>
      <c r="H26" s="12"/>
      <c r="J26" s="10" t="s">
        <v>14</v>
      </c>
      <c r="K26" s="11"/>
      <c r="L26" s="11"/>
      <c r="M26" s="11"/>
      <c r="N26" s="11"/>
      <c r="O26" s="126" t="e">
        <f ca="1">P9</f>
        <v>#VALUE!</v>
      </c>
      <c r="P26" s="12"/>
    </row>
    <row r="27" spans="2:20" x14ac:dyDescent="0.2">
      <c r="B27" s="10"/>
      <c r="C27" s="11"/>
      <c r="D27" s="11"/>
      <c r="E27" s="11"/>
      <c r="F27" s="11"/>
      <c r="G27" s="11"/>
      <c r="H27" s="12"/>
      <c r="J27" s="64" t="str">
        <f>L8</f>
        <v>Wall</v>
      </c>
      <c r="K27" s="11" t="s">
        <v>6</v>
      </c>
      <c r="L27" s="11"/>
      <c r="M27" s="63"/>
      <c r="N27" s="93" t="str">
        <f>P15</f>
        <v>none</v>
      </c>
      <c r="O27" s="126">
        <f>IF(M27="",0,N27*M27/1000)</f>
        <v>0</v>
      </c>
      <c r="P27" s="12"/>
    </row>
    <row r="28" spans="2:20" x14ac:dyDescent="0.2">
      <c r="B28" s="10"/>
      <c r="C28" s="11"/>
      <c r="D28" s="11"/>
      <c r="E28" s="11"/>
      <c r="F28" s="11"/>
      <c r="G28" s="11"/>
      <c r="H28" s="12"/>
      <c r="J28" s="22"/>
      <c r="K28" s="23"/>
      <c r="L28" s="23"/>
      <c r="M28" s="30"/>
      <c r="N28" s="31"/>
      <c r="O28" s="127" t="e">
        <f ca="1">O26-O27</f>
        <v>#VALUE!</v>
      </c>
      <c r="P28" s="12"/>
    </row>
    <row r="29" spans="2:20" ht="24" thickBot="1" x14ac:dyDescent="0.4">
      <c r="B29" s="10"/>
      <c r="C29" s="11"/>
      <c r="D29" s="11"/>
      <c r="E29" s="11"/>
      <c r="F29" s="11"/>
      <c r="G29" s="11"/>
      <c r="H29" s="12"/>
      <c r="J29" s="14"/>
      <c r="K29" s="15"/>
      <c r="L29" s="15"/>
      <c r="M29" s="60" t="s">
        <v>89</v>
      </c>
      <c r="N29" s="280" t="e">
        <f ca="1">O26-O27</f>
        <v>#VALUE!</v>
      </c>
      <c r="O29" s="281"/>
      <c r="P29" s="62" t="s">
        <v>1</v>
      </c>
    </row>
    <row r="30" spans="2:20" ht="13.5" thickBot="1" x14ac:dyDescent="0.25">
      <c r="B30" s="10"/>
      <c r="C30" s="11"/>
      <c r="D30" s="11"/>
      <c r="E30" s="11"/>
      <c r="F30" s="11"/>
      <c r="G30" s="11"/>
      <c r="H30" s="12"/>
    </row>
    <row r="31" spans="2:20" ht="13.5" thickBot="1" x14ac:dyDescent="0.25">
      <c r="B31" s="14"/>
      <c r="C31" s="15"/>
      <c r="D31" s="15"/>
      <c r="E31" s="15"/>
      <c r="F31" s="15"/>
      <c r="G31" s="15"/>
      <c r="H31" s="16"/>
      <c r="J31" s="103" t="s">
        <v>92</v>
      </c>
      <c r="K31" s="104"/>
      <c r="L31" s="104"/>
      <c r="M31" s="104"/>
      <c r="N31" s="105" t="s">
        <v>114</v>
      </c>
      <c r="O31" s="106"/>
      <c r="P31" s="107" t="s">
        <v>91</v>
      </c>
    </row>
    <row r="32" spans="2:20" ht="23.25" x14ac:dyDescent="0.35">
      <c r="B32" s="119" t="s">
        <v>130</v>
      </c>
      <c r="C32" s="7"/>
      <c r="D32" s="7"/>
      <c r="E32" s="7"/>
      <c r="F32" s="7"/>
      <c r="G32" s="7"/>
      <c r="H32" s="8"/>
    </row>
    <row r="33" spans="1:16" ht="15" x14ac:dyDescent="0.2">
      <c r="B33" s="10" t="s">
        <v>131</v>
      </c>
      <c r="C33" s="11"/>
      <c r="D33" s="11"/>
      <c r="E33" s="11"/>
      <c r="F33" s="11"/>
      <c r="G33" s="11"/>
      <c r="H33" s="12"/>
      <c r="J33" s="100" t="s">
        <v>142</v>
      </c>
    </row>
    <row r="34" spans="1:16" ht="15" x14ac:dyDescent="0.2">
      <c r="B34" s="10"/>
      <c r="C34" s="11"/>
      <c r="D34" s="11"/>
      <c r="E34" s="11"/>
      <c r="F34" s="11"/>
      <c r="G34" s="11"/>
      <c r="H34" s="12"/>
      <c r="J34" s="100" t="s">
        <v>148</v>
      </c>
    </row>
    <row r="35" spans="1:16" ht="15" x14ac:dyDescent="0.2">
      <c r="B35" s="10"/>
      <c r="C35" s="11"/>
      <c r="D35" s="11"/>
      <c r="E35" s="11"/>
      <c r="F35" s="11"/>
      <c r="G35" s="11"/>
      <c r="H35" s="12"/>
      <c r="J35" s="100" t="s">
        <v>149</v>
      </c>
    </row>
    <row r="36" spans="1:16" x14ac:dyDescent="0.2">
      <c r="B36" s="10"/>
      <c r="C36" s="11"/>
      <c r="D36" s="11"/>
      <c r="E36" s="11"/>
      <c r="F36" s="11"/>
      <c r="G36" s="11"/>
      <c r="H36" s="12"/>
    </row>
    <row r="37" spans="1:16" x14ac:dyDescent="0.2">
      <c r="B37" s="10"/>
      <c r="C37" s="11"/>
      <c r="D37" s="11"/>
      <c r="E37" s="11"/>
      <c r="F37" s="11"/>
      <c r="G37" s="11"/>
      <c r="H37" s="12"/>
    </row>
    <row r="38" spans="1:16" x14ac:dyDescent="0.2">
      <c r="A38" s="21"/>
      <c r="B38" s="10"/>
      <c r="C38" s="11"/>
      <c r="D38" s="11"/>
      <c r="E38" s="11"/>
      <c r="F38" s="11"/>
      <c r="G38" s="11"/>
      <c r="H38" s="12"/>
    </row>
    <row r="39" spans="1:16" x14ac:dyDescent="0.2">
      <c r="A39" s="21"/>
      <c r="B39" s="10"/>
      <c r="C39" s="11"/>
      <c r="D39" s="11"/>
      <c r="E39" s="11"/>
      <c r="F39" s="11"/>
      <c r="G39" s="11"/>
      <c r="H39" s="12"/>
      <c r="J39" s="23"/>
      <c r="K39" s="23"/>
      <c r="L39" s="23"/>
      <c r="M39" s="23"/>
      <c r="N39" s="23"/>
      <c r="O39" s="23"/>
      <c r="P39" s="23"/>
    </row>
    <row r="40" spans="1:16" x14ac:dyDescent="0.2">
      <c r="A40" s="21"/>
      <c r="B40" s="10"/>
      <c r="C40" s="11"/>
      <c r="D40" s="11"/>
      <c r="E40" s="11"/>
      <c r="F40" s="11"/>
      <c r="G40" s="11"/>
      <c r="H40" s="12"/>
      <c r="J40" s="25"/>
      <c r="K40" s="23"/>
      <c r="L40" s="25"/>
      <c r="M40" s="23"/>
      <c r="N40" s="25"/>
      <c r="O40" s="23"/>
      <c r="P40" s="23"/>
    </row>
    <row r="41" spans="1:16" x14ac:dyDescent="0.2">
      <c r="A41" s="21"/>
      <c r="B41" s="22"/>
      <c r="C41" s="23"/>
      <c r="D41" s="23"/>
      <c r="E41" s="23"/>
      <c r="F41" s="23"/>
      <c r="G41" s="23"/>
      <c r="H41" s="24"/>
      <c r="J41" s="25"/>
      <c r="K41" s="23"/>
      <c r="L41" s="25"/>
      <c r="M41" s="54"/>
      <c r="N41" s="55"/>
      <c r="O41" s="23"/>
      <c r="P41" s="23"/>
    </row>
    <row r="42" spans="1:16" x14ac:dyDescent="0.2">
      <c r="A42" s="21"/>
      <c r="B42" s="22"/>
      <c r="C42" s="23"/>
      <c r="D42" s="23"/>
      <c r="E42" s="23"/>
      <c r="F42" s="23"/>
      <c r="G42" s="23"/>
      <c r="H42" s="24"/>
      <c r="J42" s="25"/>
      <c r="K42" s="23"/>
      <c r="L42" s="25"/>
      <c r="M42" s="23"/>
      <c r="N42" s="48"/>
      <c r="O42" s="48"/>
      <c r="P42" s="23"/>
    </row>
    <row r="43" spans="1:16" ht="24" customHeight="1" x14ac:dyDescent="0.2">
      <c r="A43" s="21"/>
      <c r="B43" s="22"/>
      <c r="C43" s="23"/>
      <c r="D43" s="23"/>
      <c r="E43" s="23"/>
      <c r="F43" s="23"/>
      <c r="G43" s="23"/>
      <c r="H43" s="24"/>
      <c r="J43" s="23"/>
      <c r="K43" s="23"/>
      <c r="L43" s="23"/>
      <c r="M43" s="23"/>
      <c r="N43" s="23"/>
      <c r="O43" s="23"/>
      <c r="P43" s="23"/>
    </row>
    <row r="44" spans="1:16" ht="12.75" customHeight="1" x14ac:dyDescent="0.2">
      <c r="A44" s="21"/>
      <c r="B44" s="22"/>
      <c r="C44" s="23"/>
      <c r="D44" s="23"/>
      <c r="E44" s="23"/>
      <c r="F44" s="23"/>
      <c r="G44" s="23"/>
      <c r="H44" s="24"/>
    </row>
    <row r="45" spans="1:16" ht="12.75" customHeight="1" x14ac:dyDescent="0.2">
      <c r="A45" s="21"/>
      <c r="B45" s="22"/>
      <c r="C45" s="25"/>
      <c r="D45" s="26"/>
      <c r="E45" s="23"/>
      <c r="F45" s="23"/>
      <c r="G45" s="25"/>
      <c r="H45" s="27"/>
    </row>
    <row r="46" spans="1:16" x14ac:dyDescent="0.2">
      <c r="A46" s="21"/>
      <c r="B46" s="22"/>
      <c r="C46" s="23"/>
      <c r="D46" s="23"/>
      <c r="E46" s="23"/>
      <c r="F46" s="23"/>
      <c r="G46" s="23"/>
      <c r="H46" s="24"/>
    </row>
    <row r="47" spans="1:16" x14ac:dyDescent="0.2">
      <c r="A47" s="21"/>
      <c r="B47" s="22"/>
      <c r="C47" s="23"/>
      <c r="D47" s="23"/>
      <c r="E47" s="23"/>
      <c r="F47" s="23"/>
      <c r="G47" s="23"/>
      <c r="H47" s="24"/>
    </row>
    <row r="48" spans="1:16" x14ac:dyDescent="0.2">
      <c r="A48" s="21"/>
      <c r="B48" s="22"/>
      <c r="C48" s="23"/>
      <c r="D48" s="23"/>
      <c r="E48" s="23"/>
      <c r="F48" s="23"/>
      <c r="G48" s="23"/>
      <c r="H48" s="24"/>
    </row>
    <row r="49" spans="2:16" x14ac:dyDescent="0.2">
      <c r="B49" s="22"/>
      <c r="C49" s="23"/>
      <c r="D49" s="23"/>
      <c r="E49" s="23"/>
      <c r="F49" s="23"/>
      <c r="G49" s="23"/>
      <c r="H49" s="24"/>
    </row>
    <row r="50" spans="2:16" x14ac:dyDescent="0.2">
      <c r="B50" s="22"/>
      <c r="C50" s="23"/>
      <c r="D50" s="23"/>
      <c r="E50" s="23"/>
      <c r="F50" s="23"/>
      <c r="G50" s="23"/>
      <c r="H50" s="24"/>
    </row>
    <row r="51" spans="2:16" x14ac:dyDescent="0.2">
      <c r="B51" s="22"/>
      <c r="C51" s="23"/>
      <c r="D51" s="23"/>
      <c r="E51" s="23"/>
      <c r="F51" s="23"/>
      <c r="G51" s="23"/>
      <c r="H51" s="24"/>
    </row>
    <row r="52" spans="2:16" x14ac:dyDescent="0.2">
      <c r="B52" s="10"/>
      <c r="C52" s="11"/>
      <c r="D52" s="11"/>
      <c r="E52" s="11"/>
      <c r="F52" s="11"/>
      <c r="G52" s="11"/>
      <c r="H52" s="12"/>
    </row>
    <row r="53" spans="2:16" x14ac:dyDescent="0.2">
      <c r="B53" s="10"/>
      <c r="C53" s="11"/>
      <c r="D53" s="11"/>
      <c r="E53" s="11"/>
      <c r="F53" s="11"/>
      <c r="G53" s="11"/>
      <c r="H53" s="12"/>
    </row>
    <row r="54" spans="2:16" x14ac:dyDescent="0.2">
      <c r="B54" s="10"/>
      <c r="C54" s="11"/>
      <c r="D54" s="11"/>
      <c r="E54" s="11"/>
      <c r="F54" s="11"/>
      <c r="G54" s="11"/>
      <c r="H54" s="12"/>
    </row>
    <row r="55" spans="2:16" x14ac:dyDescent="0.2">
      <c r="B55" s="10"/>
      <c r="C55" s="11"/>
      <c r="D55" s="11"/>
      <c r="E55" s="11"/>
      <c r="F55" s="11"/>
      <c r="G55" s="11"/>
      <c r="H55" s="12"/>
    </row>
    <row r="56" spans="2:16" ht="13.5" thickBot="1" x14ac:dyDescent="0.25">
      <c r="B56" s="14"/>
      <c r="C56" s="15"/>
      <c r="D56" s="15"/>
      <c r="E56" s="15"/>
      <c r="F56" s="15"/>
      <c r="G56" s="15"/>
      <c r="H56" s="16"/>
    </row>
    <row r="57" spans="2:16" ht="23.25" x14ac:dyDescent="0.35">
      <c r="B57" s="119" t="s">
        <v>164</v>
      </c>
      <c r="C57" s="7"/>
      <c r="D57" s="7"/>
      <c r="E57" s="7"/>
      <c r="F57" s="7"/>
      <c r="G57" s="7"/>
      <c r="H57" s="8"/>
      <c r="J57" s="119" t="s">
        <v>129</v>
      </c>
      <c r="K57" s="7"/>
      <c r="L57" s="7"/>
      <c r="M57" s="7"/>
      <c r="N57" s="7"/>
      <c r="O57" s="7"/>
      <c r="P57" s="8"/>
    </row>
    <row r="58" spans="2:16" ht="12.75" customHeight="1" x14ac:dyDescent="0.2">
      <c r="B58" s="10"/>
      <c r="C58" s="11"/>
      <c r="D58" s="11"/>
      <c r="E58" s="11"/>
      <c r="F58" s="11"/>
      <c r="G58" s="11"/>
      <c r="H58" s="12"/>
      <c r="J58" s="10"/>
      <c r="K58" s="11"/>
      <c r="L58" s="11"/>
      <c r="M58" s="11"/>
      <c r="N58" s="11"/>
      <c r="O58" s="11"/>
      <c r="P58" s="12"/>
    </row>
    <row r="59" spans="2:16" x14ac:dyDescent="0.2">
      <c r="B59" s="10"/>
      <c r="C59" s="11"/>
      <c r="D59" s="11"/>
      <c r="E59" s="11"/>
      <c r="F59" s="11"/>
      <c r="G59" s="11"/>
      <c r="H59" s="12"/>
      <c r="J59" s="10"/>
      <c r="K59" s="11"/>
      <c r="L59" s="11"/>
      <c r="M59" s="11"/>
      <c r="N59" s="11"/>
      <c r="O59" s="11"/>
      <c r="P59" s="12"/>
    </row>
    <row r="60" spans="2:16" x14ac:dyDescent="0.2">
      <c r="B60" s="10"/>
      <c r="C60" s="11"/>
      <c r="D60" s="11"/>
      <c r="E60" s="11"/>
      <c r="F60" s="11"/>
      <c r="G60" s="11"/>
      <c r="H60" s="12"/>
      <c r="J60" s="10"/>
      <c r="K60" s="120"/>
      <c r="L60" s="11"/>
      <c r="M60" s="11"/>
      <c r="N60" s="11"/>
      <c r="O60" s="11"/>
      <c r="P60" s="12"/>
    </row>
    <row r="61" spans="2:16" x14ac:dyDescent="0.2">
      <c r="B61" s="10"/>
      <c r="C61" s="11"/>
      <c r="D61" s="11"/>
      <c r="E61" s="11"/>
      <c r="F61" s="11"/>
      <c r="G61" s="11"/>
      <c r="H61" s="12"/>
      <c r="J61" s="10"/>
      <c r="K61" s="120"/>
      <c r="L61" s="11"/>
      <c r="M61" s="11"/>
      <c r="N61" s="11"/>
      <c r="O61" s="11"/>
      <c r="P61" s="12"/>
    </row>
    <row r="62" spans="2:16" x14ac:dyDescent="0.2">
      <c r="B62" s="10"/>
      <c r="C62" s="11"/>
      <c r="D62" s="11"/>
      <c r="E62" s="11"/>
      <c r="F62" s="11"/>
      <c r="G62" s="11"/>
      <c r="H62" s="12"/>
      <c r="J62" s="10"/>
      <c r="K62" s="120"/>
      <c r="L62" s="11"/>
      <c r="M62" s="11"/>
      <c r="N62" s="11"/>
      <c r="O62" s="11"/>
      <c r="P62" s="12"/>
    </row>
    <row r="63" spans="2:16" x14ac:dyDescent="0.2">
      <c r="B63" s="10"/>
      <c r="C63" s="11"/>
      <c r="D63" s="11"/>
      <c r="E63" s="11"/>
      <c r="F63" s="11"/>
      <c r="G63" s="11"/>
      <c r="H63" s="12"/>
      <c r="J63" s="10"/>
      <c r="K63" s="120"/>
      <c r="L63" s="11"/>
      <c r="M63" s="11"/>
      <c r="N63" s="11"/>
      <c r="O63" s="11"/>
      <c r="P63" s="12"/>
    </row>
    <row r="64" spans="2:16" x14ac:dyDescent="0.2">
      <c r="B64" s="10"/>
      <c r="C64" s="11"/>
      <c r="D64" s="11"/>
      <c r="E64" s="11"/>
      <c r="F64" s="11"/>
      <c r="G64" s="11"/>
      <c r="H64" s="12"/>
      <c r="J64" s="10"/>
      <c r="K64" s="120"/>
      <c r="L64" s="11"/>
      <c r="M64" s="11"/>
      <c r="N64" s="11"/>
      <c r="O64" s="11"/>
      <c r="P64" s="12"/>
    </row>
    <row r="65" spans="2:17" x14ac:dyDescent="0.2">
      <c r="B65" s="10"/>
      <c r="C65" s="11"/>
      <c r="D65" s="11"/>
      <c r="E65" s="11"/>
      <c r="F65" s="11"/>
      <c r="G65" s="11"/>
      <c r="H65" s="12"/>
      <c r="J65" s="10"/>
      <c r="K65" s="120"/>
      <c r="L65" s="11"/>
      <c r="M65" s="11"/>
      <c r="N65" s="11"/>
      <c r="O65" s="11"/>
      <c r="P65" s="12"/>
    </row>
    <row r="66" spans="2:17" x14ac:dyDescent="0.2">
      <c r="B66" s="22"/>
      <c r="C66" s="23"/>
      <c r="D66" s="23"/>
      <c r="E66" s="23"/>
      <c r="F66" s="23"/>
      <c r="G66" s="23"/>
      <c r="H66" s="24"/>
      <c r="J66" s="10"/>
      <c r="K66" s="120"/>
      <c r="L66" s="11"/>
      <c r="M66" s="11"/>
      <c r="N66" s="11"/>
      <c r="O66" s="11"/>
      <c r="P66" s="12"/>
    </row>
    <row r="67" spans="2:17" x14ac:dyDescent="0.2">
      <c r="B67" s="22"/>
      <c r="C67" s="23"/>
      <c r="D67" s="23"/>
      <c r="E67" s="23"/>
      <c r="F67" s="23"/>
      <c r="G67" s="23"/>
      <c r="H67" s="24"/>
      <c r="J67" s="10"/>
      <c r="K67" s="120"/>
      <c r="L67" s="11"/>
      <c r="M67" s="11"/>
      <c r="N67" s="11"/>
      <c r="O67" s="11"/>
      <c r="P67" s="12"/>
    </row>
    <row r="68" spans="2:17" x14ac:dyDescent="0.2">
      <c r="B68" s="22"/>
      <c r="C68" s="23"/>
      <c r="D68" s="23"/>
      <c r="E68" s="23"/>
      <c r="F68" s="23"/>
      <c r="G68" s="23"/>
      <c r="H68" s="24"/>
      <c r="J68" s="10"/>
      <c r="K68" s="120"/>
      <c r="L68" s="11"/>
      <c r="M68" s="11"/>
      <c r="N68" s="11"/>
      <c r="O68" s="11"/>
      <c r="P68" s="12"/>
    </row>
    <row r="69" spans="2:17" x14ac:dyDescent="0.2">
      <c r="B69" s="22"/>
      <c r="C69" s="23"/>
      <c r="D69" s="23"/>
      <c r="E69" s="23"/>
      <c r="F69" s="23"/>
      <c r="G69" s="23"/>
      <c r="H69" s="24"/>
      <c r="J69" s="10"/>
      <c r="K69" s="120"/>
      <c r="L69" s="11"/>
      <c r="M69" s="11"/>
      <c r="N69" s="11"/>
      <c r="O69" s="11"/>
      <c r="P69" s="12"/>
    </row>
    <row r="70" spans="2:17" x14ac:dyDescent="0.2">
      <c r="B70" s="22"/>
      <c r="C70" s="25"/>
      <c r="D70" s="26"/>
      <c r="E70" s="23"/>
      <c r="F70" s="23"/>
      <c r="G70" s="25"/>
      <c r="H70" s="27"/>
      <c r="J70" s="10"/>
      <c r="K70" s="120"/>
      <c r="L70" s="11"/>
      <c r="M70" s="11"/>
      <c r="N70" s="11"/>
      <c r="O70" s="11"/>
      <c r="P70" s="12"/>
    </row>
    <row r="71" spans="2:17" x14ac:dyDescent="0.2">
      <c r="B71" s="22"/>
      <c r="C71" s="23"/>
      <c r="D71" s="23"/>
      <c r="E71" s="23"/>
      <c r="F71" s="23"/>
      <c r="G71" s="23"/>
      <c r="H71" s="24"/>
      <c r="J71" s="10"/>
      <c r="K71" s="120"/>
      <c r="L71" s="11"/>
      <c r="M71" s="11"/>
      <c r="N71" s="11"/>
      <c r="O71" s="11"/>
      <c r="P71" s="12"/>
    </row>
    <row r="72" spans="2:17" x14ac:dyDescent="0.2">
      <c r="B72" s="22"/>
      <c r="C72" s="23"/>
      <c r="D72" s="23"/>
      <c r="E72" s="23"/>
      <c r="F72" s="23"/>
      <c r="G72" s="23"/>
      <c r="H72" s="24"/>
      <c r="J72" s="10"/>
      <c r="K72" s="11"/>
      <c r="L72" s="11"/>
      <c r="M72" s="11"/>
      <c r="N72" s="11"/>
      <c r="O72" s="11"/>
      <c r="P72" s="12"/>
    </row>
    <row r="73" spans="2:17" x14ac:dyDescent="0.2">
      <c r="B73" s="22"/>
      <c r="C73" s="23"/>
      <c r="D73" s="23"/>
      <c r="E73" s="23"/>
      <c r="F73" s="23"/>
      <c r="G73" s="23"/>
      <c r="H73" s="24"/>
      <c r="J73" s="10"/>
      <c r="K73" s="11"/>
      <c r="L73" s="11"/>
      <c r="M73" s="11"/>
      <c r="N73" s="11"/>
      <c r="O73" s="11"/>
      <c r="P73" s="12"/>
    </row>
    <row r="74" spans="2:17" x14ac:dyDescent="0.2">
      <c r="B74" s="22"/>
      <c r="C74" s="23"/>
      <c r="D74" s="23"/>
      <c r="E74" s="23"/>
      <c r="F74" s="23"/>
      <c r="G74" s="23"/>
      <c r="H74" s="24"/>
      <c r="J74" s="10"/>
      <c r="K74" s="11"/>
      <c r="L74" s="11"/>
      <c r="M74" s="11"/>
      <c r="N74" s="11"/>
      <c r="O74" s="11"/>
      <c r="P74" s="12"/>
    </row>
    <row r="75" spans="2:17" x14ac:dyDescent="0.2">
      <c r="B75" s="22"/>
      <c r="C75" s="23"/>
      <c r="D75" s="23"/>
      <c r="E75" s="23"/>
      <c r="F75" s="23"/>
      <c r="G75" s="23"/>
      <c r="H75" s="24"/>
      <c r="J75" s="10"/>
      <c r="K75" s="11"/>
      <c r="L75" s="11"/>
      <c r="M75" s="11"/>
      <c r="N75" s="11"/>
      <c r="O75" s="11"/>
      <c r="P75" s="12"/>
    </row>
    <row r="76" spans="2:17" x14ac:dyDescent="0.2">
      <c r="B76" s="22"/>
      <c r="C76" s="23"/>
      <c r="D76" s="23"/>
      <c r="E76" s="23"/>
      <c r="F76" s="23"/>
      <c r="G76" s="23"/>
      <c r="H76" s="24"/>
      <c r="J76" s="10"/>
      <c r="K76" s="11"/>
      <c r="L76" s="11"/>
      <c r="M76" s="11"/>
      <c r="N76" s="11"/>
      <c r="O76" s="11"/>
      <c r="P76" s="12"/>
    </row>
    <row r="77" spans="2:17" x14ac:dyDescent="0.2">
      <c r="B77" s="10"/>
      <c r="C77" s="11"/>
      <c r="D77" s="11"/>
      <c r="E77" s="11"/>
      <c r="F77" s="11"/>
      <c r="G77" s="11"/>
      <c r="H77" s="12"/>
      <c r="J77" s="10"/>
      <c r="K77" s="11"/>
      <c r="L77" s="11"/>
      <c r="M77" s="11"/>
      <c r="N77" s="11"/>
      <c r="O77" s="11"/>
      <c r="P77" s="12"/>
    </row>
    <row r="78" spans="2:17" x14ac:dyDescent="0.2">
      <c r="B78" s="10"/>
      <c r="C78" s="11"/>
      <c r="D78" s="11"/>
      <c r="E78" s="11"/>
      <c r="F78" s="11"/>
      <c r="G78" s="11"/>
      <c r="H78" s="12"/>
      <c r="J78" s="10"/>
      <c r="K78" s="11"/>
      <c r="L78" s="11"/>
      <c r="M78" s="11"/>
      <c r="N78" s="11"/>
      <c r="O78" s="11"/>
      <c r="P78" s="12"/>
    </row>
    <row r="79" spans="2:17" x14ac:dyDescent="0.2">
      <c r="B79" s="10"/>
      <c r="C79" s="11"/>
      <c r="D79" s="11"/>
      <c r="E79" s="11"/>
      <c r="F79" s="11"/>
      <c r="G79" s="11"/>
      <c r="H79" s="12"/>
      <c r="J79" s="10"/>
      <c r="K79" s="11"/>
      <c r="L79" s="11"/>
      <c r="M79" s="11"/>
      <c r="N79" s="11"/>
      <c r="O79" s="11"/>
      <c r="P79" s="12"/>
      <c r="Q79" s="23"/>
    </row>
    <row r="80" spans="2:17" x14ac:dyDescent="0.2">
      <c r="B80" s="10"/>
      <c r="C80" s="11"/>
      <c r="D80" s="11"/>
      <c r="E80" s="11"/>
      <c r="F80" s="11"/>
      <c r="G80" s="11"/>
      <c r="H80" s="12"/>
      <c r="J80" s="10"/>
      <c r="K80" s="11"/>
      <c r="L80" s="11"/>
      <c r="M80" s="11"/>
      <c r="N80" s="11"/>
      <c r="O80" s="11"/>
      <c r="P80" s="12"/>
      <c r="Q80" s="23"/>
    </row>
    <row r="81" spans="2:17" ht="13.5" thickBot="1" x14ac:dyDescent="0.25">
      <c r="B81" s="14"/>
      <c r="C81" s="15"/>
      <c r="D81" s="15"/>
      <c r="E81" s="15"/>
      <c r="F81" s="15"/>
      <c r="G81" s="15"/>
      <c r="H81" s="16"/>
      <c r="J81" s="14"/>
      <c r="K81" s="15"/>
      <c r="L81" s="15"/>
      <c r="M81" s="15"/>
      <c r="N81" s="15"/>
      <c r="O81" s="15"/>
      <c r="P81" s="16"/>
      <c r="Q81" s="23"/>
    </row>
    <row r="82" spans="2:17" x14ac:dyDescent="0.2">
      <c r="B82" s="7"/>
      <c r="C82" s="7"/>
      <c r="D82" s="7"/>
      <c r="E82" s="7"/>
      <c r="F82" s="7"/>
      <c r="G82" s="7"/>
      <c r="H82" s="7"/>
      <c r="J82" s="23"/>
      <c r="K82" s="23"/>
      <c r="L82" s="23"/>
      <c r="M82" s="23"/>
      <c r="N82" s="25"/>
      <c r="O82" s="23"/>
      <c r="P82" s="23"/>
      <c r="Q82" s="23"/>
    </row>
    <row r="83" spans="2:17" x14ac:dyDescent="0.2">
      <c r="B83" s="11"/>
      <c r="C83" s="11"/>
      <c r="D83" s="11"/>
      <c r="E83" s="11"/>
      <c r="F83" s="11"/>
      <c r="G83" s="11"/>
      <c r="H83" s="11"/>
      <c r="J83" s="23"/>
      <c r="K83" s="23"/>
      <c r="L83" s="23"/>
      <c r="M83" s="23"/>
      <c r="N83" s="23"/>
      <c r="O83" s="53"/>
      <c r="P83" s="23"/>
      <c r="Q83" s="23"/>
    </row>
    <row r="84" spans="2:17" x14ac:dyDescent="0.2">
      <c r="B84" s="11"/>
      <c r="C84" s="11"/>
      <c r="D84" s="11"/>
      <c r="E84" s="11"/>
      <c r="F84" s="11"/>
      <c r="G84" s="11"/>
      <c r="H84" s="11"/>
      <c r="J84" s="23"/>
      <c r="K84" s="23"/>
      <c r="L84" s="23"/>
      <c r="M84" s="23"/>
      <c r="N84" s="30"/>
      <c r="O84" s="26"/>
      <c r="P84" s="23"/>
      <c r="Q84" s="23"/>
    </row>
    <row r="85" spans="2:17" x14ac:dyDescent="0.2">
      <c r="B85" s="11"/>
      <c r="C85" s="11"/>
      <c r="D85" s="11"/>
      <c r="E85" s="11"/>
      <c r="F85" s="11"/>
      <c r="G85" s="11"/>
      <c r="H85" s="11"/>
      <c r="J85" s="23"/>
      <c r="K85" s="23"/>
      <c r="L85" s="23"/>
      <c r="M85" s="23"/>
      <c r="N85" s="30"/>
      <c r="O85" s="26"/>
      <c r="P85" s="23"/>
      <c r="Q85" s="23"/>
    </row>
    <row r="86" spans="2:17" x14ac:dyDescent="0.2">
      <c r="B86" s="11"/>
      <c r="C86" s="11"/>
      <c r="D86" s="11"/>
      <c r="E86" s="11"/>
      <c r="F86" s="11"/>
      <c r="G86" s="11"/>
      <c r="H86" s="11"/>
      <c r="J86" s="30"/>
      <c r="K86" s="23"/>
      <c r="L86" s="30"/>
      <c r="M86" s="23"/>
      <c r="N86" s="30"/>
      <c r="O86" s="54"/>
      <c r="P86" s="23"/>
      <c r="Q86" s="23"/>
    </row>
    <row r="87" spans="2:17" x14ac:dyDescent="0.2">
      <c r="J87" s="30"/>
      <c r="K87" s="19"/>
      <c r="L87" s="30"/>
      <c r="M87" s="54"/>
      <c r="N87" s="47"/>
      <c r="O87" s="48"/>
      <c r="P87" s="56"/>
      <c r="Q87" s="23"/>
    </row>
    <row r="88" spans="2:17" x14ac:dyDescent="0.2">
      <c r="J88" s="23"/>
      <c r="K88" s="23"/>
      <c r="L88" s="23"/>
      <c r="M88" s="23"/>
      <c r="N88" s="23"/>
      <c r="O88" s="23"/>
      <c r="P88" s="23"/>
      <c r="Q88" s="23"/>
    </row>
    <row r="89" spans="2:17" x14ac:dyDescent="0.2">
      <c r="J89" s="23"/>
      <c r="K89" s="23"/>
      <c r="L89" s="23"/>
      <c r="M89" s="23"/>
      <c r="N89" s="23"/>
      <c r="O89" s="23"/>
      <c r="P89" s="23"/>
      <c r="Q89" s="23"/>
    </row>
    <row r="90" spans="2:17" x14ac:dyDescent="0.2">
      <c r="J90" s="23"/>
      <c r="K90" s="23"/>
      <c r="L90" s="23"/>
      <c r="M90" s="23"/>
      <c r="N90" s="23"/>
      <c r="O90" s="23"/>
      <c r="P90" s="23"/>
      <c r="Q90" s="23"/>
    </row>
    <row r="91" spans="2:17" x14ac:dyDescent="0.2">
      <c r="J91" s="25"/>
      <c r="K91" s="23"/>
      <c r="L91" s="25"/>
      <c r="M91" s="23"/>
      <c r="N91" s="25"/>
      <c r="O91" s="53"/>
      <c r="P91" s="23"/>
      <c r="Q91" s="23"/>
    </row>
    <row r="92" spans="2:17" x14ac:dyDescent="0.2">
      <c r="J92" s="25"/>
      <c r="K92" s="23"/>
      <c r="L92" s="25"/>
      <c r="M92" s="54"/>
      <c r="N92" s="55"/>
      <c r="O92" s="23"/>
      <c r="P92" s="23"/>
      <c r="Q92" s="23"/>
    </row>
    <row r="93" spans="2:17" x14ac:dyDescent="0.2">
      <c r="J93" s="25"/>
      <c r="K93" s="54"/>
      <c r="L93" s="25"/>
      <c r="M93" s="23"/>
      <c r="N93" s="48"/>
      <c r="O93" s="48"/>
      <c r="P93" s="56"/>
      <c r="Q93" s="23"/>
    </row>
    <row r="94" spans="2:17" x14ac:dyDescent="0.2">
      <c r="J94" s="23"/>
      <c r="K94" s="23"/>
      <c r="L94" s="23"/>
      <c r="M94" s="23"/>
      <c r="N94" s="23"/>
      <c r="O94" s="23"/>
      <c r="P94" s="23"/>
      <c r="Q94" s="23"/>
    </row>
    <row r="95" spans="2:17" x14ac:dyDescent="0.2">
      <c r="J95" s="23"/>
      <c r="K95" s="23"/>
      <c r="L95" s="23"/>
      <c r="M95" s="23"/>
      <c r="N95" s="23"/>
      <c r="O95" s="23"/>
      <c r="P95" s="23"/>
      <c r="Q95" s="23"/>
    </row>
    <row r="96" spans="2:17" x14ac:dyDescent="0.2">
      <c r="J96" s="23"/>
      <c r="K96" s="23"/>
      <c r="L96" s="23"/>
      <c r="M96" s="23"/>
      <c r="N96" s="23"/>
      <c r="O96" s="23"/>
      <c r="P96" s="23"/>
      <c r="Q96" s="23"/>
    </row>
    <row r="97" spans="10:17" x14ac:dyDescent="0.2">
      <c r="J97" s="30"/>
      <c r="K97" s="23"/>
      <c r="L97" s="30"/>
      <c r="M97" s="23"/>
      <c r="N97" s="30"/>
      <c r="O97" s="23"/>
      <c r="P97" s="23"/>
      <c r="Q97" s="23"/>
    </row>
    <row r="98" spans="10:17" x14ac:dyDescent="0.2">
      <c r="J98" s="30"/>
      <c r="K98" s="23"/>
      <c r="L98" s="30"/>
      <c r="M98" s="23"/>
      <c r="N98" s="30"/>
      <c r="O98" s="23"/>
      <c r="P98" s="23"/>
      <c r="Q98" s="23"/>
    </row>
    <row r="99" spans="10:17" x14ac:dyDescent="0.2">
      <c r="J99" s="30"/>
      <c r="K99" s="23"/>
      <c r="L99" s="30"/>
      <c r="M99" s="53"/>
      <c r="N99" s="30"/>
      <c r="O99" s="26"/>
      <c r="P99" s="23"/>
      <c r="Q99" s="23"/>
    </row>
    <row r="100" spans="10:17" x14ac:dyDescent="0.2">
      <c r="J100" s="30"/>
      <c r="K100" s="23"/>
      <c r="L100" s="30"/>
      <c r="M100" s="53"/>
      <c r="N100" s="30"/>
      <c r="O100" s="26"/>
      <c r="P100" s="23"/>
      <c r="Q100" s="23"/>
    </row>
    <row r="101" spans="10:17" x14ac:dyDescent="0.2">
      <c r="J101" s="30"/>
      <c r="K101" s="54"/>
      <c r="L101" s="30"/>
      <c r="M101" s="26"/>
      <c r="N101" s="30"/>
      <c r="O101" s="57"/>
      <c r="P101" s="23"/>
      <c r="Q101" s="23"/>
    </row>
    <row r="102" spans="10:17" x14ac:dyDescent="0.2">
      <c r="J102" s="30"/>
      <c r="K102" s="23"/>
      <c r="L102" s="30"/>
      <c r="M102" s="26"/>
      <c r="N102" s="30"/>
      <c r="O102" s="57"/>
      <c r="P102" s="23"/>
      <c r="Q102" s="23"/>
    </row>
    <row r="103" spans="10:17" x14ac:dyDescent="0.2">
      <c r="J103" s="30"/>
      <c r="K103" s="23"/>
      <c r="L103" s="30"/>
      <c r="M103" s="53"/>
      <c r="N103" s="30"/>
      <c r="O103" s="23"/>
      <c r="P103" s="23"/>
      <c r="Q103" s="23"/>
    </row>
    <row r="104" spans="10:17" x14ac:dyDescent="0.2">
      <c r="J104" s="30"/>
      <c r="K104" s="19"/>
      <c r="L104" s="58"/>
      <c r="M104" s="59"/>
      <c r="N104" s="23"/>
      <c r="O104" s="48"/>
      <c r="P104" s="56"/>
      <c r="Q104" s="23"/>
    </row>
    <row r="105" spans="10:17" x14ac:dyDescent="0.2">
      <c r="J105" s="23"/>
      <c r="K105" s="23"/>
      <c r="L105" s="23"/>
      <c r="M105" s="23"/>
      <c r="N105" s="23"/>
      <c r="O105" s="23"/>
      <c r="P105" s="23"/>
      <c r="Q105" s="23"/>
    </row>
    <row r="106" spans="10:17" x14ac:dyDescent="0.2">
      <c r="J106" s="23"/>
      <c r="K106" s="23"/>
      <c r="L106" s="23"/>
      <c r="M106" s="23"/>
      <c r="N106" s="23"/>
      <c r="O106" s="23"/>
      <c r="P106" s="23"/>
      <c r="Q106" s="23"/>
    </row>
    <row r="107" spans="10:17" x14ac:dyDescent="0.2">
      <c r="J107" s="23"/>
      <c r="K107" s="23"/>
      <c r="L107" s="23"/>
      <c r="M107" s="23"/>
      <c r="N107" s="23"/>
      <c r="O107" s="30"/>
      <c r="P107" s="23"/>
      <c r="Q107" s="23"/>
    </row>
    <row r="108" spans="10:17" x14ac:dyDescent="0.2">
      <c r="J108" s="23"/>
      <c r="K108" s="23"/>
      <c r="L108" s="23"/>
      <c r="M108" s="23"/>
      <c r="N108" s="23"/>
      <c r="O108" s="30"/>
      <c r="P108" s="26"/>
      <c r="Q108" s="23"/>
    </row>
    <row r="109" spans="10:17" x14ac:dyDescent="0.2">
      <c r="J109" s="23"/>
      <c r="K109" s="23"/>
      <c r="L109" s="23"/>
      <c r="M109" s="23"/>
      <c r="N109" s="23"/>
      <c r="O109" s="30"/>
      <c r="P109" s="23"/>
      <c r="Q109" s="23"/>
    </row>
    <row r="110" spans="10:17" x14ac:dyDescent="0.2">
      <c r="J110" s="23"/>
      <c r="K110" s="23"/>
      <c r="L110" s="23"/>
      <c r="M110" s="23"/>
      <c r="N110" s="31"/>
      <c r="O110" s="19"/>
      <c r="P110" s="23"/>
      <c r="Q110" s="23"/>
    </row>
    <row r="111" spans="10:17" x14ac:dyDescent="0.2">
      <c r="J111" s="23"/>
      <c r="K111" s="23"/>
      <c r="L111" s="23"/>
      <c r="M111" s="23"/>
      <c r="N111" s="47"/>
      <c r="O111" s="48"/>
      <c r="P111" s="56"/>
      <c r="Q111" s="23"/>
    </row>
    <row r="112" spans="10:17" x14ac:dyDescent="0.2">
      <c r="J112" s="23"/>
      <c r="K112" s="23"/>
      <c r="L112" s="23"/>
      <c r="M112" s="23"/>
      <c r="N112" s="23"/>
      <c r="O112" s="23"/>
      <c r="P112" s="23"/>
      <c r="Q112" s="23"/>
    </row>
    <row r="113" spans="10:17" x14ac:dyDescent="0.2">
      <c r="J113" s="23"/>
      <c r="K113" s="23"/>
      <c r="L113" s="23"/>
      <c r="M113" s="23"/>
      <c r="N113" s="23"/>
      <c r="O113" s="23"/>
      <c r="P113" s="23"/>
      <c r="Q113" s="23"/>
    </row>
    <row r="114" spans="10:17" x14ac:dyDescent="0.2">
      <c r="J114" s="23"/>
      <c r="K114" s="23"/>
      <c r="L114" s="23"/>
      <c r="M114" s="23"/>
      <c r="N114" s="23"/>
      <c r="O114" s="23"/>
      <c r="P114" s="23"/>
      <c r="Q114" s="23"/>
    </row>
    <row r="115" spans="10:17" x14ac:dyDescent="0.2">
      <c r="J115" s="23"/>
      <c r="K115" s="23"/>
      <c r="L115" s="23"/>
      <c r="M115" s="23"/>
      <c r="N115" s="23"/>
      <c r="O115" s="23"/>
      <c r="P115" s="23"/>
      <c r="Q115" s="23"/>
    </row>
    <row r="116" spans="10:17" x14ac:dyDescent="0.2">
      <c r="J116" s="23"/>
      <c r="K116" s="23"/>
      <c r="L116" s="23"/>
      <c r="M116" s="23"/>
      <c r="N116" s="23"/>
      <c r="O116" s="19"/>
      <c r="P116" s="23"/>
      <c r="Q116" s="23"/>
    </row>
    <row r="117" spans="10:17" x14ac:dyDescent="0.2">
      <c r="J117" s="23"/>
      <c r="K117" s="23"/>
      <c r="L117" s="23"/>
      <c r="M117" s="30"/>
      <c r="N117" s="30"/>
      <c r="O117" s="18"/>
      <c r="P117" s="23"/>
      <c r="Q117" s="23"/>
    </row>
    <row r="118" spans="10:17" x14ac:dyDescent="0.2">
      <c r="J118" s="23"/>
      <c r="K118" s="23"/>
      <c r="L118" s="23"/>
      <c r="M118" s="30"/>
      <c r="N118" s="30"/>
      <c r="O118" s="18"/>
      <c r="P118" s="23"/>
      <c r="Q118" s="23"/>
    </row>
    <row r="119" spans="10:17" x14ac:dyDescent="0.2">
      <c r="J119" s="23"/>
      <c r="K119" s="23"/>
      <c r="L119" s="23"/>
      <c r="M119" s="30"/>
      <c r="N119" s="31"/>
      <c r="O119" s="18"/>
      <c r="P119" s="23"/>
      <c r="Q119" s="23"/>
    </row>
    <row r="120" spans="10:17" x14ac:dyDescent="0.2">
      <c r="J120" s="23"/>
      <c r="K120" s="23"/>
      <c r="L120" s="23"/>
      <c r="M120" s="30"/>
      <c r="N120" s="30"/>
      <c r="O120" s="18"/>
      <c r="P120" s="26"/>
      <c r="Q120" s="23"/>
    </row>
    <row r="121" spans="10:17" x14ac:dyDescent="0.2">
      <c r="J121" s="23"/>
      <c r="K121" s="23"/>
      <c r="L121" s="23"/>
      <c r="M121" s="23"/>
      <c r="N121" s="47"/>
      <c r="O121" s="48"/>
      <c r="P121" s="49"/>
      <c r="Q121" s="23"/>
    </row>
    <row r="122" spans="10:17" x14ac:dyDescent="0.2">
      <c r="J122" s="23"/>
      <c r="K122" s="23"/>
      <c r="L122" s="23"/>
      <c r="M122" s="23"/>
      <c r="N122" s="23"/>
      <c r="O122" s="23"/>
      <c r="P122" s="23"/>
      <c r="Q122" s="23"/>
    </row>
    <row r="123" spans="10:17" x14ac:dyDescent="0.2">
      <c r="J123" s="23"/>
      <c r="K123" s="23"/>
      <c r="L123" s="23"/>
      <c r="M123" s="23"/>
      <c r="N123" s="23"/>
      <c r="O123" s="23"/>
      <c r="P123" s="23"/>
      <c r="Q123" s="23"/>
    </row>
    <row r="124" spans="10:17" x14ac:dyDescent="0.2">
      <c r="J124" s="23"/>
      <c r="K124" s="23"/>
      <c r="L124" s="23"/>
      <c r="M124" s="23"/>
      <c r="N124" s="23"/>
      <c r="O124" s="23"/>
      <c r="P124" s="23"/>
      <c r="Q124" s="23"/>
    </row>
    <row r="125" spans="10:17" x14ac:dyDescent="0.2">
      <c r="J125" s="23"/>
      <c r="K125" s="23"/>
      <c r="L125" s="23"/>
      <c r="M125" s="23"/>
      <c r="N125" s="23"/>
      <c r="O125" s="19"/>
      <c r="P125" s="26"/>
      <c r="Q125" s="23"/>
    </row>
    <row r="126" spans="10:17" x14ac:dyDescent="0.2">
      <c r="J126" s="23"/>
      <c r="K126" s="23"/>
      <c r="L126" s="23"/>
      <c r="M126" s="23"/>
      <c r="N126" s="30"/>
      <c r="O126" s="19"/>
      <c r="P126" s="23"/>
      <c r="Q126" s="23"/>
    </row>
    <row r="127" spans="10:17" x14ac:dyDescent="0.2">
      <c r="J127" s="23"/>
      <c r="K127" s="23"/>
      <c r="L127" s="23"/>
      <c r="M127" s="23"/>
      <c r="N127" s="31"/>
      <c r="O127" s="19"/>
      <c r="P127" s="23"/>
      <c r="Q127" s="23"/>
    </row>
    <row r="128" spans="10:17" x14ac:dyDescent="0.2">
      <c r="J128" s="23"/>
      <c r="K128" s="23"/>
      <c r="L128" s="23"/>
      <c r="M128" s="23"/>
      <c r="N128" s="47"/>
      <c r="O128" s="48"/>
      <c r="P128" s="49"/>
      <c r="Q128" s="23"/>
    </row>
    <row r="129" spans="10:17" x14ac:dyDescent="0.2">
      <c r="J129" s="23"/>
      <c r="K129" s="23"/>
      <c r="L129" s="23"/>
      <c r="M129" s="23"/>
      <c r="N129" s="23"/>
      <c r="O129" s="23"/>
      <c r="P129" s="23"/>
      <c r="Q129" s="23"/>
    </row>
    <row r="130" spans="10:17" x14ac:dyDescent="0.2">
      <c r="J130" s="23"/>
      <c r="K130" s="23"/>
      <c r="L130" s="23"/>
      <c r="M130" s="25"/>
      <c r="N130" s="23"/>
      <c r="O130" s="23"/>
      <c r="P130" s="23"/>
      <c r="Q130" s="23"/>
    </row>
    <row r="131" spans="10:17" x14ac:dyDescent="0.2">
      <c r="J131" s="23"/>
      <c r="K131" s="23"/>
      <c r="L131" s="23"/>
      <c r="M131" s="25"/>
      <c r="N131" s="23"/>
      <c r="O131" s="23"/>
      <c r="P131" s="23"/>
      <c r="Q131" s="23"/>
    </row>
    <row r="132" spans="10:17" x14ac:dyDescent="0.2">
      <c r="J132" s="23"/>
      <c r="K132" s="23"/>
      <c r="L132" s="23"/>
      <c r="M132" s="23"/>
      <c r="N132" s="23"/>
      <c r="O132" s="19"/>
      <c r="P132" s="23"/>
      <c r="Q132" s="23"/>
    </row>
    <row r="133" spans="10:17" x14ac:dyDescent="0.2">
      <c r="J133" s="23"/>
      <c r="K133" s="23"/>
      <c r="L133" s="23"/>
      <c r="M133" s="30"/>
      <c r="N133" s="50"/>
      <c r="O133" s="23"/>
      <c r="P133" s="23"/>
      <c r="Q133" s="23"/>
    </row>
    <row r="134" spans="10:17" x14ac:dyDescent="0.2">
      <c r="J134" s="23"/>
      <c r="K134" s="23"/>
      <c r="L134" s="23"/>
      <c r="M134" s="30"/>
      <c r="N134" s="23"/>
      <c r="O134" s="18"/>
      <c r="P134" s="23"/>
      <c r="Q134" s="23"/>
    </row>
    <row r="135" spans="10:17" x14ac:dyDescent="0.2">
      <c r="J135" s="23"/>
      <c r="K135" s="23"/>
      <c r="L135" s="23"/>
      <c r="M135" s="30"/>
      <c r="N135" s="47"/>
      <c r="O135" s="48"/>
      <c r="P135" s="49"/>
      <c r="Q135" s="23"/>
    </row>
    <row r="136" spans="10:17" x14ac:dyDescent="0.2">
      <c r="J136" s="23"/>
      <c r="K136" s="23"/>
      <c r="L136" s="23"/>
      <c r="M136" s="23"/>
      <c r="N136" s="23"/>
      <c r="O136" s="23"/>
      <c r="P136" s="23"/>
      <c r="Q136" s="23"/>
    </row>
    <row r="137" spans="10:17" x14ac:dyDescent="0.2">
      <c r="J137" s="23"/>
      <c r="K137" s="23"/>
      <c r="L137" s="23"/>
      <c r="M137" s="25"/>
      <c r="N137" s="23"/>
      <c r="O137" s="23"/>
      <c r="P137" s="23"/>
      <c r="Q137" s="23"/>
    </row>
    <row r="138" spans="10:17" x14ac:dyDescent="0.2">
      <c r="J138" s="23"/>
      <c r="K138" s="23"/>
      <c r="L138" s="23"/>
      <c r="M138" s="25"/>
      <c r="N138" s="23"/>
      <c r="O138" s="23"/>
      <c r="P138" s="23"/>
      <c r="Q138" s="23"/>
    </row>
    <row r="139" spans="10:17" x14ac:dyDescent="0.2">
      <c r="J139" s="23"/>
      <c r="K139" s="23"/>
      <c r="L139" s="23"/>
      <c r="M139" s="23"/>
      <c r="N139" s="23"/>
      <c r="O139" s="19"/>
      <c r="P139" s="23"/>
      <c r="Q139" s="23"/>
    </row>
    <row r="140" spans="10:17" x14ac:dyDescent="0.2">
      <c r="J140" s="23"/>
      <c r="K140" s="23"/>
      <c r="L140" s="23"/>
      <c r="M140" s="30"/>
      <c r="N140" s="50"/>
      <c r="O140" s="18"/>
      <c r="P140" s="23"/>
      <c r="Q140" s="23"/>
    </row>
    <row r="141" spans="10:17" x14ac:dyDescent="0.2">
      <c r="J141" s="23"/>
      <c r="K141" s="23"/>
      <c r="L141" s="23"/>
      <c r="M141" s="30"/>
      <c r="N141" s="50"/>
      <c r="O141" s="18"/>
      <c r="P141" s="23"/>
      <c r="Q141" s="23"/>
    </row>
    <row r="142" spans="10:17" x14ac:dyDescent="0.2">
      <c r="J142" s="23"/>
      <c r="K142" s="23"/>
      <c r="L142" s="23"/>
      <c r="M142" s="30"/>
      <c r="N142" s="47"/>
      <c r="O142" s="48"/>
      <c r="P142" s="49"/>
      <c r="Q142" s="23"/>
    </row>
    <row r="143" spans="10:17" x14ac:dyDescent="0.2">
      <c r="J143" s="23"/>
      <c r="K143" s="23"/>
      <c r="L143" s="23"/>
      <c r="M143" s="23"/>
      <c r="N143" s="23"/>
      <c r="O143" s="23"/>
      <c r="P143" s="23"/>
      <c r="Q143" s="23"/>
    </row>
    <row r="144" spans="10:17" x14ac:dyDescent="0.2">
      <c r="J144" s="23"/>
      <c r="K144" s="23"/>
      <c r="L144" s="23"/>
      <c r="M144" s="25"/>
      <c r="N144" s="23"/>
      <c r="O144" s="23"/>
      <c r="P144" s="23"/>
      <c r="Q144" s="23"/>
    </row>
    <row r="145" spans="10:17" x14ac:dyDescent="0.2">
      <c r="J145" s="23"/>
      <c r="K145" s="23"/>
      <c r="L145" s="23"/>
      <c r="M145" s="25"/>
      <c r="N145" s="23"/>
      <c r="O145" s="23"/>
      <c r="P145" s="23"/>
      <c r="Q145" s="23"/>
    </row>
    <row r="146" spans="10:17" x14ac:dyDescent="0.2">
      <c r="J146" s="23"/>
      <c r="K146" s="23"/>
      <c r="L146" s="23"/>
      <c r="M146" s="23"/>
      <c r="N146" s="23"/>
      <c r="O146" s="19"/>
      <c r="P146" s="23"/>
      <c r="Q146" s="23"/>
    </row>
    <row r="147" spans="10:17" x14ac:dyDescent="0.2">
      <c r="J147" s="23"/>
      <c r="K147" s="23"/>
      <c r="L147" s="23"/>
      <c r="M147" s="30"/>
      <c r="N147" s="50"/>
      <c r="O147" s="18"/>
      <c r="P147" s="23"/>
      <c r="Q147" s="23"/>
    </row>
    <row r="148" spans="10:17" x14ac:dyDescent="0.2">
      <c r="J148" s="23"/>
      <c r="K148" s="23"/>
      <c r="L148" s="23"/>
      <c r="M148" s="30"/>
      <c r="N148" s="50"/>
      <c r="O148" s="18"/>
      <c r="P148" s="23"/>
      <c r="Q148" s="23"/>
    </row>
    <row r="149" spans="10:17" x14ac:dyDescent="0.2">
      <c r="J149" s="23"/>
      <c r="K149" s="23"/>
      <c r="L149" s="23"/>
      <c r="M149" s="30"/>
      <c r="N149" s="47"/>
      <c r="O149" s="48"/>
      <c r="P149" s="49"/>
      <c r="Q149" s="23"/>
    </row>
    <row r="150" spans="10:17" x14ac:dyDescent="0.2">
      <c r="J150" s="23"/>
      <c r="K150" s="23"/>
      <c r="L150" s="23"/>
      <c r="M150" s="23"/>
      <c r="N150" s="23"/>
      <c r="O150" s="23"/>
      <c r="P150" s="23"/>
      <c r="Q150" s="23"/>
    </row>
    <row r="151" spans="10:17" x14ac:dyDescent="0.2">
      <c r="J151" s="23"/>
      <c r="K151" s="23"/>
      <c r="L151" s="23"/>
      <c r="M151" s="23"/>
      <c r="N151" s="23"/>
      <c r="O151" s="23"/>
      <c r="P151" s="23"/>
      <c r="Q151" s="23"/>
    </row>
    <row r="152" spans="10:17" x14ac:dyDescent="0.2">
      <c r="J152" s="23"/>
      <c r="K152" s="23"/>
      <c r="L152" s="23"/>
      <c r="M152" s="23"/>
      <c r="N152" s="23"/>
      <c r="O152" s="23"/>
      <c r="P152" s="23"/>
      <c r="Q152" s="23"/>
    </row>
    <row r="153" spans="10:17" x14ac:dyDescent="0.2">
      <c r="J153" s="23"/>
      <c r="K153" s="23"/>
      <c r="L153" s="23"/>
      <c r="M153" s="23"/>
      <c r="N153" s="23"/>
      <c r="O153" s="23"/>
      <c r="P153" s="23"/>
      <c r="Q153" s="23"/>
    </row>
    <row r="154" spans="10:17" x14ac:dyDescent="0.2">
      <c r="J154" s="23"/>
      <c r="K154" s="23"/>
      <c r="L154" s="23"/>
      <c r="M154" s="23"/>
      <c r="N154" s="23"/>
      <c r="O154" s="23"/>
      <c r="P154" s="23"/>
      <c r="Q154" s="23"/>
    </row>
    <row r="155" spans="10:17" x14ac:dyDescent="0.2">
      <c r="J155" s="23"/>
      <c r="K155" s="23"/>
      <c r="L155" s="23"/>
      <c r="M155" s="23"/>
      <c r="N155" s="23"/>
      <c r="O155" s="23"/>
      <c r="P155" s="23"/>
      <c r="Q155" s="23"/>
    </row>
    <row r="156" spans="10:17" x14ac:dyDescent="0.2">
      <c r="J156" s="23"/>
      <c r="K156" s="23"/>
      <c r="L156" s="23"/>
      <c r="M156" s="23"/>
      <c r="N156" s="23"/>
      <c r="O156" s="23"/>
      <c r="P156" s="23"/>
      <c r="Q156" s="23"/>
    </row>
    <row r="157" spans="10:17" x14ac:dyDescent="0.2">
      <c r="Q157" s="23"/>
    </row>
    <row r="158" spans="10:17" x14ac:dyDescent="0.2">
      <c r="Q158" s="23"/>
    </row>
    <row r="159" spans="10:17" x14ac:dyDescent="0.2">
      <c r="Q159" s="23"/>
    </row>
    <row r="160" spans="10:17" x14ac:dyDescent="0.2">
      <c r="Q160" s="23"/>
    </row>
    <row r="161" spans="17:17" x14ac:dyDescent="0.2">
      <c r="Q161" s="23"/>
    </row>
    <row r="162" spans="17:17" x14ac:dyDescent="0.2">
      <c r="Q162" s="23"/>
    </row>
    <row r="163" spans="17:17" x14ac:dyDescent="0.2">
      <c r="Q163" s="23"/>
    </row>
  </sheetData>
  <mergeCells count="2">
    <mergeCell ref="N29:O29"/>
    <mergeCell ref="N22:O22"/>
  </mergeCells>
  <phoneticPr fontId="2" type="noConversion"/>
  <conditionalFormatting sqref="R8">
    <cfRule type="expression" dxfId="2" priority="1" stopIfTrue="1">
      <formula>"left($T$16,8)=internal"</formula>
    </cfRule>
  </conditionalFormatting>
  <pageMargins left="0.47" right="0.27" top="0.83" bottom="0.7" header="0.35" footer="0.59"/>
  <pageSetup paperSize="9" scale="64" fitToWidth="2" orientation="portrait" r:id="rId1"/>
  <headerFooter alignWithMargins="0">
    <oddHeader>&amp;Lpeter warm
info@peterwarm.co.uk
01752 542 546&amp;R&amp;A</oddHeader>
    <oddFooter>&amp;L&amp;D&amp;R&amp;Z&amp;F</oddFooter>
  </headerFooter>
  <colBreaks count="1" manualBreakCount="1">
    <brk id="17" max="82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88"/>
  <sheetViews>
    <sheetView view="pageBreakPreview" topLeftCell="F1" zoomScale="66" zoomScaleNormal="75" zoomScaleSheetLayoutView="66" workbookViewId="0">
      <selection activeCell="I2" sqref="I2"/>
    </sheetView>
  </sheetViews>
  <sheetFormatPr defaultColWidth="9.140625" defaultRowHeight="12.75" x14ac:dyDescent="0.2"/>
  <cols>
    <col min="1" max="1" width="4" style="144" customWidth="1"/>
    <col min="2" max="7" width="9.140625" style="144"/>
    <col min="8" max="8" width="10.28515625" style="144" bestFit="1" customWidth="1"/>
    <col min="9" max="9" width="3.28515625" style="144" customWidth="1"/>
    <col min="10" max="15" width="10.7109375" style="144" customWidth="1"/>
    <col min="16" max="16" width="13.5703125" style="144" customWidth="1"/>
    <col min="17" max="17" width="4.5703125" style="144" customWidth="1"/>
    <col min="18" max="18" width="3" style="144" customWidth="1"/>
    <col min="19" max="22" width="35.7109375" style="144" customWidth="1"/>
    <col min="23" max="16384" width="9.140625" style="144"/>
  </cols>
  <sheetData>
    <row r="1" spans="2:20" ht="13.5" thickBot="1" x14ac:dyDescent="0.25">
      <c r="I1" s="145">
        <v>34</v>
      </c>
      <c r="S1" s="146"/>
      <c r="T1" s="147"/>
    </row>
    <row r="2" spans="2:20" x14ac:dyDescent="0.2">
      <c r="J2" s="148" t="s">
        <v>122</v>
      </c>
      <c r="K2" s="149" t="s">
        <v>201</v>
      </c>
      <c r="L2" s="149"/>
      <c r="M2" s="149"/>
      <c r="N2" s="150" t="s">
        <v>123</v>
      </c>
      <c r="O2" s="151"/>
      <c r="P2" s="152"/>
    </row>
    <row r="3" spans="2:20" x14ac:dyDescent="0.2">
      <c r="J3" s="153" t="s">
        <v>124</v>
      </c>
      <c r="K3" s="154"/>
      <c r="L3" s="154"/>
      <c r="M3" s="154"/>
      <c r="N3" s="155" t="s">
        <v>125</v>
      </c>
      <c r="O3" s="156"/>
      <c r="P3" s="157"/>
    </row>
    <row r="4" spans="2:20" x14ac:dyDescent="0.2">
      <c r="J4" s="153" t="s">
        <v>33</v>
      </c>
      <c r="K4" s="158" t="str">
        <f ca="1">MID(CELL("filename",B1),FIND("]",CELL("filename",B1))+1,255)</f>
        <v>PartyWall Wall UNEqual</v>
      </c>
      <c r="L4" s="158"/>
      <c r="M4" s="159"/>
      <c r="N4" s="155" t="s">
        <v>126</v>
      </c>
      <c r="O4" s="154"/>
      <c r="P4" s="157"/>
    </row>
    <row r="5" spans="2:20" ht="13.5" thickBot="1" x14ac:dyDescent="0.25">
      <c r="J5" s="160" t="s">
        <v>143</v>
      </c>
      <c r="K5" s="161"/>
      <c r="L5" s="161"/>
      <c r="M5" s="161"/>
      <c r="N5" s="162" t="s">
        <v>127</v>
      </c>
      <c r="O5" s="161"/>
      <c r="P5" s="163"/>
    </row>
    <row r="6" spans="2:20" ht="13.5" thickBot="1" x14ac:dyDescent="0.25"/>
    <row r="7" spans="2:20" ht="23.25" x14ac:dyDescent="0.35">
      <c r="B7" s="164" t="s">
        <v>144</v>
      </c>
      <c r="C7" s="165"/>
      <c r="D7" s="165"/>
      <c r="E7" s="165"/>
      <c r="F7" s="165"/>
      <c r="G7" s="165"/>
      <c r="H7" s="166"/>
      <c r="J7" s="167" t="s">
        <v>7</v>
      </c>
      <c r="K7" s="165" t="s">
        <v>8</v>
      </c>
      <c r="L7" s="168" t="s">
        <v>9</v>
      </c>
      <c r="M7" s="165" t="s">
        <v>10</v>
      </c>
      <c r="N7" s="165" t="s">
        <v>11</v>
      </c>
      <c r="O7" s="165" t="s">
        <v>12</v>
      </c>
      <c r="P7" s="166" t="s">
        <v>13</v>
      </c>
    </row>
    <row r="8" spans="2:20" x14ac:dyDescent="0.2">
      <c r="B8" s="169" t="s">
        <v>132</v>
      </c>
      <c r="C8" s="170"/>
      <c r="D8" s="171"/>
      <c r="E8" s="171"/>
      <c r="F8" s="171"/>
      <c r="G8" s="171"/>
      <c r="H8" s="172"/>
      <c r="J8" s="173" t="s">
        <v>30</v>
      </c>
      <c r="K8" s="174">
        <v>16</v>
      </c>
      <c r="L8" s="175" t="s">
        <v>183</v>
      </c>
      <c r="M8" s="176" t="str">
        <f ca="1">LEFT(INDIRECT(J8&amp;K8),10)</f>
        <v/>
      </c>
      <c r="N8" s="177" t="e">
        <f ca="1">VALUE(RIGHT(LEFT(INDIRECT(J8&amp;K8),28),10))</f>
        <v>#VALUE!</v>
      </c>
      <c r="O8" s="177" t="e">
        <f ca="1">VALUE(RIGHT(INDIRECT(J8&amp;K8),8))</f>
        <v>#VALUE!</v>
      </c>
      <c r="P8" s="178"/>
    </row>
    <row r="9" spans="2:20" x14ac:dyDescent="0.2">
      <c r="B9" s="179"/>
      <c r="C9" s="170"/>
      <c r="D9" s="171"/>
      <c r="E9" s="171"/>
      <c r="F9" s="171"/>
      <c r="G9" s="171"/>
      <c r="H9" s="172"/>
      <c r="J9" s="173" t="s">
        <v>31</v>
      </c>
      <c r="K9" s="174">
        <v>16</v>
      </c>
      <c r="L9" s="180" t="s">
        <v>197</v>
      </c>
      <c r="M9" s="176" t="str">
        <f ca="1">LEFT(INDIRECT(J9&amp;K9),10)</f>
        <v/>
      </c>
      <c r="N9" s="177" t="e">
        <f ca="1">VALUE(RIGHT(LEFT(INDIRECT(J9&amp;K9),28),10))</f>
        <v>#VALUE!</v>
      </c>
      <c r="O9" s="177" t="e">
        <f ca="1">VALUE(RIGHT(INDIRECT(J9&amp;K9),8))</f>
        <v>#VALUE!</v>
      </c>
      <c r="P9" s="178"/>
    </row>
    <row r="10" spans="2:20" x14ac:dyDescent="0.2">
      <c r="B10" s="179"/>
      <c r="C10" s="170"/>
      <c r="D10" s="171"/>
      <c r="E10" s="171"/>
      <c r="F10" s="171"/>
      <c r="G10" s="171"/>
      <c r="H10" s="172"/>
      <c r="J10" s="173" t="s">
        <v>32</v>
      </c>
      <c r="K10" s="174">
        <v>16</v>
      </c>
      <c r="L10" s="181" t="s">
        <v>198</v>
      </c>
      <c r="M10" s="176" t="str">
        <f ca="1">LEFT(INDIRECT(J10&amp;K10),10)</f>
        <v/>
      </c>
      <c r="N10" s="177" t="e">
        <f ca="1">VALUE(RIGHT(LEFT(INDIRECT(J10&amp;K10),28),10))</f>
        <v>#VALUE!</v>
      </c>
      <c r="O10" s="177" t="e">
        <f ca="1">VALUE(RIGHT(INDIRECT(J10&amp;K10),8))</f>
        <v>#VALUE!</v>
      </c>
      <c r="P10" s="178"/>
    </row>
    <row r="11" spans="2:20" ht="13.5" thickBot="1" x14ac:dyDescent="0.25">
      <c r="B11" s="182"/>
      <c r="C11" s="171"/>
      <c r="D11" s="171"/>
      <c r="E11" s="171"/>
      <c r="F11" s="171"/>
      <c r="G11" s="171"/>
      <c r="H11" s="172"/>
      <c r="J11" s="183" t="s">
        <v>184</v>
      </c>
      <c r="K11" s="184">
        <v>16</v>
      </c>
      <c r="L11" s="185" t="s">
        <v>14</v>
      </c>
      <c r="M11" s="186" t="str">
        <f ca="1">LEFT(INDIRECT(J11&amp;K11),10)</f>
        <v/>
      </c>
      <c r="N11" s="187" t="e">
        <f ca="1">VALUE(RIGHT(LEFT(INDIRECT(J11&amp;K11),28),10))</f>
        <v>#VALUE!</v>
      </c>
      <c r="O11" s="187" t="e">
        <f ca="1">VALUE(RIGHT(INDIRECT(J11&amp;K11),8))</f>
        <v>#VALUE!</v>
      </c>
      <c r="P11" s="188" t="e">
        <f ca="1">IF(ISBLANK(L11),"",O11*N11/1000)</f>
        <v>#VALUE!</v>
      </c>
    </row>
    <row r="12" spans="2:20" ht="13.5" thickBot="1" x14ac:dyDescent="0.25">
      <c r="B12" s="182"/>
      <c r="C12" s="171"/>
      <c r="D12" s="171"/>
      <c r="E12" s="171"/>
      <c r="F12" s="171"/>
      <c r="G12" s="171"/>
      <c r="H12" s="172"/>
    </row>
    <row r="13" spans="2:20" x14ac:dyDescent="0.2">
      <c r="B13" s="182"/>
      <c r="C13" s="171"/>
      <c r="D13" s="171"/>
      <c r="E13" s="171"/>
      <c r="F13" s="171"/>
      <c r="G13" s="171"/>
      <c r="H13" s="172"/>
      <c r="J13" s="167" t="s">
        <v>38</v>
      </c>
      <c r="K13" s="165"/>
      <c r="L13" s="165"/>
      <c r="M13" s="189" t="str">
        <f>IF(L8="","",L8)</f>
        <v>PartyWall</v>
      </c>
      <c r="N13" s="165"/>
      <c r="O13" s="165"/>
      <c r="P13" s="166"/>
    </row>
    <row r="14" spans="2:20" x14ac:dyDescent="0.2">
      <c r="B14" s="182"/>
      <c r="C14" s="171"/>
      <c r="D14" s="171"/>
      <c r="E14" s="171"/>
      <c r="F14" s="171"/>
      <c r="G14" s="171"/>
      <c r="H14" s="172"/>
      <c r="J14" s="182"/>
      <c r="K14" s="171" t="s">
        <v>39</v>
      </c>
      <c r="L14" s="171"/>
      <c r="M14" s="171"/>
      <c r="N14" s="171"/>
      <c r="O14" s="174"/>
      <c r="P14" s="172"/>
    </row>
    <row r="15" spans="2:20" x14ac:dyDescent="0.2">
      <c r="B15" s="182"/>
      <c r="C15" s="171"/>
      <c r="D15" s="171"/>
      <c r="E15" s="171"/>
      <c r="F15" s="171"/>
      <c r="G15" s="171"/>
      <c r="H15" s="172"/>
      <c r="J15" s="182"/>
      <c r="K15" s="171" t="s">
        <v>19</v>
      </c>
      <c r="L15" s="171"/>
      <c r="M15" s="159"/>
      <c r="N15" s="171"/>
      <c r="O15" s="174"/>
      <c r="P15" s="172"/>
    </row>
    <row r="16" spans="2:20" x14ac:dyDescent="0.2">
      <c r="B16" s="182"/>
      <c r="C16" s="171"/>
      <c r="D16" s="171"/>
      <c r="E16" s="171"/>
      <c r="F16" s="171"/>
      <c r="G16" s="171"/>
      <c r="H16" s="172"/>
      <c r="J16" s="182"/>
      <c r="K16" s="171"/>
      <c r="L16" s="171"/>
      <c r="M16" s="159"/>
      <c r="N16" s="190"/>
      <c r="O16" s="191"/>
      <c r="P16" s="172"/>
      <c r="R16" s="146"/>
      <c r="S16" s="146"/>
      <c r="T16" s="147"/>
    </row>
    <row r="17" spans="2:20" ht="18.75" thickBot="1" x14ac:dyDescent="0.3">
      <c r="B17" s="182"/>
      <c r="C17" s="171"/>
      <c r="D17" s="171"/>
      <c r="E17" s="171"/>
      <c r="F17" s="171"/>
      <c r="G17" s="171"/>
      <c r="H17" s="172"/>
      <c r="J17" s="192"/>
      <c r="K17" s="193"/>
      <c r="L17" s="193"/>
      <c r="M17" s="194"/>
      <c r="N17" s="195"/>
      <c r="O17" s="196" t="s">
        <v>41</v>
      </c>
      <c r="P17" s="197" t="str">
        <f>IF(O15="y",IF(O14="y",VALUE(O8),"n"),"none")</f>
        <v>none</v>
      </c>
      <c r="R17" s="146"/>
      <c r="S17" s="146"/>
      <c r="T17" s="147"/>
    </row>
    <row r="18" spans="2:20" ht="13.5" thickBot="1" x14ac:dyDescent="0.25">
      <c r="B18" s="182"/>
      <c r="C18" s="171"/>
      <c r="D18" s="171"/>
      <c r="E18" s="171"/>
      <c r="F18" s="171"/>
      <c r="G18" s="171"/>
      <c r="H18" s="172"/>
      <c r="J18" s="159"/>
      <c r="K18" s="159"/>
      <c r="L18" s="159"/>
      <c r="M18" s="159"/>
      <c r="N18" s="159"/>
      <c r="O18" s="159"/>
      <c r="P18" s="159"/>
    </row>
    <row r="19" spans="2:20" x14ac:dyDescent="0.2">
      <c r="B19" s="182"/>
      <c r="C19" s="171"/>
      <c r="D19" s="171"/>
      <c r="E19" s="171"/>
      <c r="F19" s="171"/>
      <c r="G19" s="171"/>
      <c r="H19" s="172"/>
      <c r="J19" s="167" t="s">
        <v>38</v>
      </c>
      <c r="K19" s="165"/>
      <c r="L19" s="165"/>
      <c r="M19" s="189" t="str">
        <f>IF(L9="","",L9)</f>
        <v xml:space="preserve">1st Wall </v>
      </c>
      <c r="N19" s="165"/>
      <c r="O19" s="165"/>
      <c r="P19" s="166"/>
    </row>
    <row r="20" spans="2:20" x14ac:dyDescent="0.2">
      <c r="B20" s="182"/>
      <c r="C20" s="171"/>
      <c r="D20" s="171"/>
      <c r="E20" s="171"/>
      <c r="F20" s="171"/>
      <c r="G20" s="171"/>
      <c r="H20" s="172"/>
      <c r="J20" s="182"/>
      <c r="K20" s="171" t="s">
        <v>39</v>
      </c>
      <c r="L20" s="171"/>
      <c r="M20" s="171"/>
      <c r="N20" s="171"/>
      <c r="O20" s="174"/>
      <c r="P20" s="172"/>
    </row>
    <row r="21" spans="2:20" x14ac:dyDescent="0.2">
      <c r="B21" s="182"/>
      <c r="C21" s="171"/>
      <c r="D21" s="171"/>
      <c r="E21" s="171"/>
      <c r="F21" s="171"/>
      <c r="G21" s="171"/>
      <c r="H21" s="172"/>
      <c r="J21" s="182"/>
      <c r="K21" s="171" t="s">
        <v>19</v>
      </c>
      <c r="L21" s="171"/>
      <c r="M21" s="159"/>
      <c r="N21" s="171"/>
      <c r="O21" s="174"/>
      <c r="P21" s="172"/>
    </row>
    <row r="22" spans="2:20" x14ac:dyDescent="0.2">
      <c r="B22" s="182"/>
      <c r="C22" s="171"/>
      <c r="D22" s="171"/>
      <c r="E22" s="171"/>
      <c r="F22" s="171"/>
      <c r="G22" s="171"/>
      <c r="H22" s="172"/>
      <c r="J22" s="182"/>
      <c r="K22" s="171"/>
      <c r="L22" s="171"/>
      <c r="M22" s="159"/>
      <c r="N22" s="190"/>
      <c r="O22" s="191"/>
      <c r="P22" s="172"/>
    </row>
    <row r="23" spans="2:20" ht="18.75" thickBot="1" x14ac:dyDescent="0.3">
      <c r="B23" s="182"/>
      <c r="C23" s="171"/>
      <c r="D23" s="171"/>
      <c r="E23" s="171"/>
      <c r="F23" s="171"/>
      <c r="G23" s="171"/>
      <c r="H23" s="172"/>
      <c r="J23" s="192"/>
      <c r="K23" s="193"/>
      <c r="L23" s="193"/>
      <c r="M23" s="194"/>
      <c r="N23" s="195"/>
      <c r="O23" s="196" t="s">
        <v>41</v>
      </c>
      <c r="P23" s="197" t="str">
        <f>IF(O21="y",IF(O20="y",VALUE(O9),"n"),"none")</f>
        <v>none</v>
      </c>
    </row>
    <row r="24" spans="2:20" ht="13.5" thickBot="1" x14ac:dyDescent="0.25">
      <c r="B24" s="182"/>
      <c r="C24" s="171"/>
      <c r="D24" s="171"/>
      <c r="E24" s="171"/>
      <c r="F24" s="171"/>
      <c r="G24" s="171"/>
      <c r="H24" s="172"/>
      <c r="J24" s="171"/>
      <c r="K24" s="171"/>
      <c r="L24" s="171"/>
      <c r="M24" s="171"/>
      <c r="N24" s="171"/>
      <c r="O24" s="171"/>
      <c r="P24" s="171"/>
    </row>
    <row r="25" spans="2:20" x14ac:dyDescent="0.2">
      <c r="B25" s="182"/>
      <c r="C25" s="171"/>
      <c r="D25" s="171"/>
      <c r="E25" s="171"/>
      <c r="F25" s="171"/>
      <c r="G25" s="171"/>
      <c r="H25" s="172"/>
      <c r="J25" s="167" t="s">
        <v>38</v>
      </c>
      <c r="K25" s="165"/>
      <c r="L25" s="165"/>
      <c r="M25" s="189" t="str">
        <f>IF(L10="","",L10)</f>
        <v>2nd Wall</v>
      </c>
      <c r="N25" s="165"/>
      <c r="O25" s="165"/>
      <c r="P25" s="166"/>
    </row>
    <row r="26" spans="2:20" x14ac:dyDescent="0.2">
      <c r="B26" s="182"/>
      <c r="C26" s="171"/>
      <c r="D26" s="171"/>
      <c r="E26" s="171"/>
      <c r="F26" s="171"/>
      <c r="G26" s="171"/>
      <c r="H26" s="172"/>
      <c r="J26" s="182"/>
      <c r="K26" s="171" t="s">
        <v>39</v>
      </c>
      <c r="L26" s="171"/>
      <c r="M26" s="171"/>
      <c r="N26" s="171"/>
      <c r="O26" s="174"/>
      <c r="P26" s="172"/>
    </row>
    <row r="27" spans="2:20" x14ac:dyDescent="0.2">
      <c r="B27" s="182"/>
      <c r="C27" s="171"/>
      <c r="D27" s="171"/>
      <c r="E27" s="171"/>
      <c r="F27" s="171"/>
      <c r="G27" s="171"/>
      <c r="H27" s="172"/>
      <c r="J27" s="182"/>
      <c r="K27" s="171" t="s">
        <v>19</v>
      </c>
      <c r="L27" s="171"/>
      <c r="M27" s="159"/>
      <c r="N27" s="171"/>
      <c r="O27" s="174"/>
      <c r="P27" s="172"/>
    </row>
    <row r="28" spans="2:20" x14ac:dyDescent="0.2">
      <c r="B28" s="182"/>
      <c r="C28" s="171"/>
      <c r="D28" s="171"/>
      <c r="E28" s="171"/>
      <c r="F28" s="171"/>
      <c r="G28" s="171"/>
      <c r="H28" s="172"/>
      <c r="J28" s="182"/>
      <c r="K28" s="171"/>
      <c r="L28" s="171"/>
      <c r="M28" s="159"/>
      <c r="N28" s="190"/>
      <c r="O28" s="191"/>
      <c r="P28" s="172"/>
    </row>
    <row r="29" spans="2:20" ht="18.75" thickBot="1" x14ac:dyDescent="0.3">
      <c r="B29" s="182"/>
      <c r="C29" s="171"/>
      <c r="D29" s="171"/>
      <c r="E29" s="171"/>
      <c r="F29" s="171"/>
      <c r="G29" s="171"/>
      <c r="H29" s="172"/>
      <c r="J29" s="198" t="s">
        <v>199</v>
      </c>
      <c r="K29" s="193"/>
      <c r="L29" s="193"/>
      <c r="M29" s="194"/>
      <c r="N29" s="195"/>
      <c r="O29" s="196" t="s">
        <v>41</v>
      </c>
      <c r="P29" s="197" t="str">
        <f>IF(O27="y",IF(O26="y",VALUE(O10),"n"),"none")</f>
        <v>none</v>
      </c>
    </row>
    <row r="30" spans="2:20" ht="13.5" thickBot="1" x14ac:dyDescent="0.25">
      <c r="B30" s="182"/>
      <c r="C30" s="171"/>
      <c r="D30" s="171"/>
      <c r="E30" s="171"/>
      <c r="F30" s="171"/>
      <c r="G30" s="171"/>
      <c r="H30" s="172"/>
      <c r="J30" s="171"/>
      <c r="K30" s="171"/>
      <c r="L30" s="171"/>
      <c r="M30" s="171"/>
      <c r="N30" s="171"/>
      <c r="O30" s="171"/>
      <c r="P30" s="171"/>
    </row>
    <row r="31" spans="2:20" ht="23.25" x14ac:dyDescent="0.35">
      <c r="B31" s="164" t="s">
        <v>130</v>
      </c>
      <c r="C31" s="165"/>
      <c r="D31" s="165"/>
      <c r="E31" s="165"/>
      <c r="F31" s="165"/>
      <c r="G31" s="165"/>
      <c r="H31" s="166"/>
      <c r="J31" s="199" t="s">
        <v>200</v>
      </c>
      <c r="K31" s="165"/>
      <c r="L31" s="168"/>
      <c r="M31" s="165"/>
      <c r="N31" s="165"/>
      <c r="O31" s="165" t="s">
        <v>188</v>
      </c>
      <c r="P31" s="166"/>
    </row>
    <row r="32" spans="2:20" x14ac:dyDescent="0.2">
      <c r="B32" s="182" t="s">
        <v>131</v>
      </c>
      <c r="C32" s="171"/>
      <c r="D32" s="171"/>
      <c r="E32" s="171"/>
      <c r="F32" s="171"/>
      <c r="G32" s="171"/>
      <c r="H32" s="172"/>
      <c r="J32" s="200"/>
      <c r="K32" s="201" t="s">
        <v>191</v>
      </c>
      <c r="L32" s="174">
        <v>20</v>
      </c>
      <c r="M32" s="176" t="s">
        <v>192</v>
      </c>
      <c r="N32" s="177" t="s">
        <v>193</v>
      </c>
      <c r="O32" s="175">
        <f>(L32-L33)/(L32-L34)</f>
        <v>0.15</v>
      </c>
      <c r="P32" s="178"/>
    </row>
    <row r="33" spans="1:16" x14ac:dyDescent="0.2">
      <c r="B33" s="182"/>
      <c r="C33" s="171"/>
      <c r="D33" s="171"/>
      <c r="E33" s="171"/>
      <c r="F33" s="171"/>
      <c r="G33" s="171"/>
      <c r="H33" s="172"/>
      <c r="J33" s="200"/>
      <c r="K33" s="201" t="s">
        <v>190</v>
      </c>
      <c r="L33" s="174">
        <v>17</v>
      </c>
      <c r="M33" s="176" t="s">
        <v>192</v>
      </c>
      <c r="N33" s="177"/>
      <c r="O33" s="202"/>
      <c r="P33" s="203"/>
    </row>
    <row r="34" spans="1:16" ht="13.5" thickBot="1" x14ac:dyDescent="0.25">
      <c r="B34" s="182"/>
      <c r="C34" s="171"/>
      <c r="D34" s="171"/>
      <c r="E34" s="171"/>
      <c r="F34" s="171"/>
      <c r="G34" s="171"/>
      <c r="H34" s="172"/>
      <c r="J34" s="204"/>
      <c r="K34" s="205" t="s">
        <v>187</v>
      </c>
      <c r="L34" s="184">
        <v>0</v>
      </c>
      <c r="M34" s="186" t="s">
        <v>192</v>
      </c>
      <c r="N34" s="185"/>
      <c r="O34" s="206"/>
      <c r="P34" s="188"/>
    </row>
    <row r="35" spans="1:16" ht="13.5" thickBot="1" x14ac:dyDescent="0.25">
      <c r="B35" s="182"/>
      <c r="C35" s="171"/>
      <c r="D35" s="171"/>
      <c r="E35" s="171"/>
      <c r="F35" s="171"/>
      <c r="G35" s="171"/>
      <c r="H35" s="172"/>
    </row>
    <row r="36" spans="1:16" x14ac:dyDescent="0.2">
      <c r="B36" s="182"/>
      <c r="C36" s="171"/>
      <c r="D36" s="171"/>
      <c r="E36" s="171"/>
      <c r="F36" s="171"/>
      <c r="G36" s="171"/>
      <c r="H36" s="172"/>
      <c r="J36" s="167" t="s">
        <v>0</v>
      </c>
      <c r="K36" s="165"/>
      <c r="L36" s="165" t="s">
        <v>40</v>
      </c>
      <c r="M36" s="168" t="s">
        <v>188</v>
      </c>
      <c r="N36" s="165" t="s">
        <v>17</v>
      </c>
      <c r="O36" s="165" t="s">
        <v>3</v>
      </c>
      <c r="P36" s="166" t="s">
        <v>4</v>
      </c>
    </row>
    <row r="37" spans="1:16" x14ac:dyDescent="0.2">
      <c r="A37" s="207"/>
      <c r="B37" s="182"/>
      <c r="C37" s="171"/>
      <c r="D37" s="171"/>
      <c r="E37" s="171"/>
      <c r="F37" s="171"/>
      <c r="G37" s="171"/>
      <c r="H37" s="172"/>
      <c r="J37" s="182"/>
      <c r="K37" s="171"/>
      <c r="L37" s="171" t="s">
        <v>5</v>
      </c>
      <c r="M37" s="171"/>
      <c r="N37" s="171" t="s">
        <v>2</v>
      </c>
      <c r="O37" s="171" t="s">
        <v>1</v>
      </c>
      <c r="P37" s="172" t="s">
        <v>1</v>
      </c>
    </row>
    <row r="38" spans="1:16" x14ac:dyDescent="0.2">
      <c r="A38" s="207"/>
      <c r="B38" s="182"/>
      <c r="C38" s="171"/>
      <c r="D38" s="171"/>
      <c r="E38" s="171"/>
      <c r="F38" s="171"/>
      <c r="G38" s="171"/>
      <c r="H38" s="172"/>
      <c r="J38" s="182" t="s">
        <v>14</v>
      </c>
      <c r="K38" s="171"/>
      <c r="L38" s="171"/>
      <c r="M38" s="208">
        <v>1</v>
      </c>
      <c r="N38" s="171"/>
      <c r="O38" s="209" t="e">
        <f ca="1">$P$11</f>
        <v>#VALUE!</v>
      </c>
      <c r="P38" s="172"/>
    </row>
    <row r="39" spans="1:16" x14ac:dyDescent="0.2">
      <c r="A39" s="207"/>
      <c r="B39" s="182"/>
      <c r="C39" s="171"/>
      <c r="D39" s="171"/>
      <c r="E39" s="171"/>
      <c r="F39" s="171"/>
      <c r="G39" s="171"/>
      <c r="H39" s="172"/>
      <c r="J39" s="200" t="str">
        <f>$L$9</f>
        <v xml:space="preserve">1st Wall </v>
      </c>
      <c r="K39" s="171"/>
      <c r="L39" s="210"/>
      <c r="M39" s="208">
        <v>1</v>
      </c>
      <c r="N39" s="211" t="str">
        <f>$P$23</f>
        <v>none</v>
      </c>
      <c r="O39" s="209">
        <f>IF(L39="",0,N39*L39*M39/1000)</f>
        <v>0</v>
      </c>
      <c r="P39" s="172"/>
    </row>
    <row r="40" spans="1:16" x14ac:dyDescent="0.2">
      <c r="A40" s="207"/>
      <c r="B40" s="212"/>
      <c r="C40" s="159"/>
      <c r="D40" s="159"/>
      <c r="E40" s="159"/>
      <c r="F40" s="159"/>
      <c r="G40" s="159"/>
      <c r="H40" s="213"/>
      <c r="J40" s="200" t="str">
        <f>$L$8</f>
        <v>PartyWall</v>
      </c>
      <c r="K40" s="171"/>
      <c r="L40" s="210"/>
      <c r="M40" s="208">
        <f>O32</f>
        <v>0.15</v>
      </c>
      <c r="N40" s="211" t="str">
        <f>$P$17</f>
        <v>none</v>
      </c>
      <c r="O40" s="209">
        <f>IF(L40="",0,N40*L40*M40/1000)</f>
        <v>0</v>
      </c>
      <c r="P40" s="172"/>
    </row>
    <row r="41" spans="1:16" x14ac:dyDescent="0.2">
      <c r="A41" s="207"/>
      <c r="B41" s="212"/>
      <c r="C41" s="159"/>
      <c r="D41" s="159"/>
      <c r="E41" s="159"/>
      <c r="F41" s="159"/>
      <c r="G41" s="159"/>
      <c r="H41" s="213"/>
      <c r="J41" s="212"/>
      <c r="K41" s="159"/>
      <c r="L41" s="159"/>
      <c r="M41" s="214"/>
      <c r="N41" s="171"/>
      <c r="O41" s="215"/>
      <c r="P41" s="172"/>
    </row>
    <row r="42" spans="1:16" ht="24" thickBot="1" x14ac:dyDescent="0.4">
      <c r="A42" s="207"/>
      <c r="B42" s="212"/>
      <c r="C42" s="159"/>
      <c r="D42" s="159"/>
      <c r="E42" s="159"/>
      <c r="F42" s="159"/>
      <c r="G42" s="159"/>
      <c r="H42" s="213"/>
      <c r="J42" s="192"/>
      <c r="K42" s="193"/>
      <c r="L42" s="193"/>
      <c r="M42" s="216" t="s">
        <v>88</v>
      </c>
      <c r="N42" s="217" t="e">
        <f ca="1">(O38-O39-O40)</f>
        <v>#VALUE!</v>
      </c>
      <c r="O42" s="218"/>
      <c r="P42" s="219" t="s">
        <v>1</v>
      </c>
    </row>
    <row r="43" spans="1:16" ht="8.25" customHeight="1" thickBot="1" x14ac:dyDescent="0.25">
      <c r="A43" s="207"/>
      <c r="B43" s="212"/>
      <c r="C43" s="159"/>
      <c r="D43" s="159"/>
      <c r="E43" s="159"/>
      <c r="F43" s="159"/>
      <c r="G43" s="159"/>
      <c r="H43" s="213"/>
      <c r="K43" s="159"/>
      <c r="L43" s="159"/>
      <c r="M43" s="159"/>
      <c r="N43" s="159"/>
      <c r="O43" s="159"/>
      <c r="P43" s="159"/>
    </row>
    <row r="44" spans="1:16" ht="12.75" customHeight="1" x14ac:dyDescent="0.2">
      <c r="A44" s="207"/>
      <c r="B44" s="212"/>
      <c r="C44" s="155"/>
      <c r="D44" s="220"/>
      <c r="E44" s="159"/>
      <c r="F44" s="159"/>
      <c r="G44" s="155"/>
      <c r="H44" s="221"/>
      <c r="J44" s="167" t="s">
        <v>0</v>
      </c>
      <c r="K44" s="165"/>
      <c r="L44" s="165" t="s">
        <v>40</v>
      </c>
      <c r="M44" s="168" t="s">
        <v>188</v>
      </c>
      <c r="N44" s="165" t="s">
        <v>17</v>
      </c>
      <c r="O44" s="165" t="s">
        <v>3</v>
      </c>
      <c r="P44" s="166" t="s">
        <v>4</v>
      </c>
    </row>
    <row r="45" spans="1:16" x14ac:dyDescent="0.2">
      <c r="A45" s="207"/>
      <c r="B45" s="212"/>
      <c r="C45" s="159"/>
      <c r="D45" s="159"/>
      <c r="E45" s="159"/>
      <c r="F45" s="159"/>
      <c r="G45" s="159"/>
      <c r="H45" s="213"/>
      <c r="J45" s="182"/>
      <c r="K45" s="171"/>
      <c r="L45" s="171" t="s">
        <v>5</v>
      </c>
      <c r="M45" s="171"/>
      <c r="N45" s="171" t="s">
        <v>2</v>
      </c>
      <c r="O45" s="171" t="s">
        <v>1</v>
      </c>
      <c r="P45" s="172" t="s">
        <v>1</v>
      </c>
    </row>
    <row r="46" spans="1:16" x14ac:dyDescent="0.2">
      <c r="A46" s="207"/>
      <c r="B46" s="212"/>
      <c r="C46" s="159"/>
      <c r="D46" s="159"/>
      <c r="E46" s="159"/>
      <c r="F46" s="159"/>
      <c r="G46" s="159"/>
      <c r="H46" s="213"/>
      <c r="J46" s="182" t="s">
        <v>14</v>
      </c>
      <c r="K46" s="171"/>
      <c r="L46" s="171"/>
      <c r="M46" s="208">
        <v>1</v>
      </c>
      <c r="N46" s="171"/>
      <c r="O46" s="209" t="e">
        <f ca="1">$P$11</f>
        <v>#VALUE!</v>
      </c>
      <c r="P46" s="172"/>
    </row>
    <row r="47" spans="1:16" x14ac:dyDescent="0.2">
      <c r="A47" s="207"/>
      <c r="B47" s="212"/>
      <c r="C47" s="159"/>
      <c r="D47" s="159"/>
      <c r="E47" s="159"/>
      <c r="F47" s="159"/>
      <c r="G47" s="159"/>
      <c r="H47" s="213"/>
      <c r="J47" s="200" t="str">
        <f>$L$9</f>
        <v xml:space="preserve">1st Wall </v>
      </c>
      <c r="K47" s="171"/>
      <c r="L47" s="210"/>
      <c r="M47" s="208">
        <v>1</v>
      </c>
      <c r="N47" s="211" t="str">
        <f>$P$23</f>
        <v>none</v>
      </c>
      <c r="O47" s="209">
        <f>IF(L47="",0,N47*L47*M47/1000)</f>
        <v>0</v>
      </c>
      <c r="P47" s="172"/>
    </row>
    <row r="48" spans="1:16" x14ac:dyDescent="0.2">
      <c r="B48" s="212"/>
      <c r="C48" s="159"/>
      <c r="D48" s="159"/>
      <c r="E48" s="159"/>
      <c r="F48" s="159"/>
      <c r="G48" s="159"/>
      <c r="H48" s="213"/>
      <c r="J48" s="200" t="str">
        <f>$L$8</f>
        <v>PartyWall</v>
      </c>
      <c r="K48" s="171"/>
      <c r="L48" s="210"/>
      <c r="M48" s="208">
        <f>O32</f>
        <v>0.15</v>
      </c>
      <c r="N48" s="211" t="str">
        <f>$P$17</f>
        <v>none</v>
      </c>
      <c r="O48" s="209">
        <f>IF(L48="",0,N48*L48*M48/1000)</f>
        <v>0</v>
      </c>
      <c r="P48" s="172"/>
    </row>
    <row r="49" spans="2:16" x14ac:dyDescent="0.2">
      <c r="B49" s="212"/>
      <c r="C49" s="159"/>
      <c r="D49" s="159"/>
      <c r="E49" s="159"/>
      <c r="F49" s="159"/>
      <c r="G49" s="159"/>
      <c r="H49" s="213"/>
      <c r="J49" s="212"/>
      <c r="K49" s="159"/>
      <c r="L49" s="159"/>
      <c r="M49" s="214"/>
      <c r="N49" s="190"/>
      <c r="O49" s="222"/>
      <c r="P49" s="172"/>
    </row>
    <row r="50" spans="2:16" ht="24" thickBot="1" x14ac:dyDescent="0.4">
      <c r="B50" s="212"/>
      <c r="C50" s="159"/>
      <c r="D50" s="159"/>
      <c r="E50" s="159"/>
      <c r="F50" s="159"/>
      <c r="G50" s="159"/>
      <c r="H50" s="213"/>
      <c r="J50" s="192"/>
      <c r="K50" s="193"/>
      <c r="L50" s="193"/>
      <c r="M50" s="216" t="s">
        <v>89</v>
      </c>
      <c r="N50" s="217" t="e">
        <f ca="1">O46-O47-O48</f>
        <v>#VALUE!</v>
      </c>
      <c r="O50" s="218"/>
      <c r="P50" s="219" t="s">
        <v>1</v>
      </c>
    </row>
    <row r="51" spans="2:16" ht="13.5" thickBot="1" x14ac:dyDescent="0.25">
      <c r="B51" s="182"/>
      <c r="C51" s="171"/>
      <c r="D51" s="171"/>
      <c r="E51" s="171"/>
      <c r="F51" s="171"/>
      <c r="G51" s="171"/>
      <c r="H51" s="172"/>
    </row>
    <row r="52" spans="2:16" ht="13.5" thickBot="1" x14ac:dyDescent="0.25">
      <c r="B52" s="182"/>
      <c r="C52" s="171"/>
      <c r="D52" s="171"/>
      <c r="E52" s="171"/>
      <c r="F52" s="171"/>
      <c r="G52" s="171"/>
      <c r="H52" s="172"/>
      <c r="J52" s="223" t="s">
        <v>92</v>
      </c>
      <c r="K52" s="224"/>
      <c r="L52" s="224"/>
      <c r="M52" s="224"/>
      <c r="N52" s="225" t="s">
        <v>114</v>
      </c>
      <c r="O52" s="226"/>
      <c r="P52" s="227" t="s">
        <v>91</v>
      </c>
    </row>
    <row r="53" spans="2:16" x14ac:dyDescent="0.2">
      <c r="B53" s="182"/>
      <c r="C53" s="171"/>
      <c r="D53" s="171"/>
      <c r="E53" s="171"/>
      <c r="F53" s="171"/>
      <c r="G53" s="171"/>
      <c r="H53" s="172"/>
    </row>
    <row r="54" spans="2:16" x14ac:dyDescent="0.2">
      <c r="B54" s="182"/>
      <c r="C54" s="171"/>
      <c r="D54" s="171"/>
      <c r="E54" s="171"/>
      <c r="F54" s="171"/>
      <c r="G54" s="171"/>
      <c r="H54" s="172"/>
    </row>
    <row r="55" spans="2:16" ht="13.5" thickBot="1" x14ac:dyDescent="0.25">
      <c r="B55" s="192"/>
      <c r="C55" s="193"/>
      <c r="D55" s="193"/>
      <c r="E55" s="193"/>
      <c r="F55" s="193"/>
      <c r="G55" s="193"/>
      <c r="H55" s="228"/>
    </row>
    <row r="56" spans="2:16" ht="23.25" x14ac:dyDescent="0.35">
      <c r="B56" s="164" t="s">
        <v>164</v>
      </c>
      <c r="C56" s="165"/>
      <c r="D56" s="165"/>
      <c r="E56" s="165"/>
      <c r="F56" s="165"/>
      <c r="G56" s="165"/>
      <c r="H56" s="166"/>
    </row>
    <row r="57" spans="2:16" ht="12.75" customHeight="1" x14ac:dyDescent="0.2">
      <c r="B57" s="182"/>
      <c r="C57" s="171"/>
      <c r="D57" s="171"/>
      <c r="E57" s="171"/>
      <c r="F57" s="171"/>
      <c r="G57" s="171"/>
      <c r="H57" s="172"/>
    </row>
    <row r="58" spans="2:16" ht="15" x14ac:dyDescent="0.2">
      <c r="B58" s="182"/>
      <c r="C58" s="171"/>
      <c r="D58" s="171"/>
      <c r="E58" s="171"/>
      <c r="F58" s="171"/>
      <c r="G58" s="171"/>
      <c r="H58" s="172"/>
      <c r="J58" s="229" t="s">
        <v>179</v>
      </c>
    </row>
    <row r="59" spans="2:16" x14ac:dyDescent="0.2">
      <c r="B59" s="182"/>
      <c r="C59" s="171"/>
      <c r="D59" s="171"/>
      <c r="E59" s="171"/>
      <c r="F59" s="171"/>
      <c r="G59" s="171"/>
      <c r="H59" s="172"/>
    </row>
    <row r="60" spans="2:16" ht="15" x14ac:dyDescent="0.2">
      <c r="B60" s="182"/>
      <c r="C60" s="171"/>
      <c r="D60" s="171"/>
      <c r="E60" s="171"/>
      <c r="F60" s="171"/>
      <c r="G60" s="171"/>
      <c r="H60" s="172"/>
      <c r="J60" s="229" t="s">
        <v>180</v>
      </c>
    </row>
    <row r="61" spans="2:16" ht="15" x14ac:dyDescent="0.2">
      <c r="B61" s="182"/>
      <c r="C61" s="171"/>
      <c r="D61" s="171"/>
      <c r="E61" s="171"/>
      <c r="F61" s="171"/>
      <c r="G61" s="171"/>
      <c r="H61" s="172"/>
      <c r="J61" s="229" t="s">
        <v>168</v>
      </c>
    </row>
    <row r="62" spans="2:16" ht="15" x14ac:dyDescent="0.2">
      <c r="B62" s="182"/>
      <c r="C62" s="171"/>
      <c r="D62" s="171"/>
      <c r="E62" s="171"/>
      <c r="F62" s="171"/>
      <c r="G62" s="171"/>
      <c r="H62" s="172"/>
      <c r="J62" s="230" t="s">
        <v>169</v>
      </c>
    </row>
    <row r="63" spans="2:16" x14ac:dyDescent="0.2">
      <c r="B63" s="182"/>
      <c r="C63" s="171"/>
      <c r="D63" s="171"/>
      <c r="E63" s="171"/>
      <c r="F63" s="171"/>
      <c r="G63" s="171"/>
      <c r="H63" s="172"/>
    </row>
    <row r="64" spans="2:16" x14ac:dyDescent="0.2">
      <c r="B64" s="182"/>
      <c r="C64" s="171"/>
      <c r="D64" s="171"/>
      <c r="E64" s="171"/>
      <c r="F64" s="171"/>
      <c r="G64" s="171"/>
      <c r="H64" s="172"/>
      <c r="J64" s="231" t="s">
        <v>170</v>
      </c>
      <c r="K64" s="159"/>
      <c r="L64" s="155"/>
      <c r="M64" s="159"/>
      <c r="N64" s="159"/>
      <c r="O64" s="159"/>
      <c r="P64" s="159"/>
    </row>
    <row r="65" spans="2:17" x14ac:dyDescent="0.2">
      <c r="B65" s="212"/>
      <c r="C65" s="159"/>
      <c r="D65" s="159"/>
      <c r="E65" s="159"/>
      <c r="F65" s="159"/>
      <c r="G65" s="159"/>
      <c r="H65" s="213"/>
      <c r="J65" s="231" t="s">
        <v>173</v>
      </c>
      <c r="K65" s="159"/>
      <c r="L65" s="155"/>
      <c r="M65" s="159"/>
      <c r="N65" s="155"/>
      <c r="O65" s="159"/>
      <c r="P65" s="159"/>
    </row>
    <row r="66" spans="2:17" x14ac:dyDescent="0.2">
      <c r="B66" s="212"/>
      <c r="C66" s="159"/>
      <c r="D66" s="159"/>
      <c r="E66" s="159"/>
      <c r="F66" s="159"/>
      <c r="G66" s="159"/>
      <c r="H66" s="213"/>
      <c r="J66" s="231" t="s">
        <v>171</v>
      </c>
      <c r="K66" s="159"/>
      <c r="L66" s="159"/>
      <c r="M66" s="232"/>
      <c r="N66" s="231"/>
      <c r="O66" s="159"/>
      <c r="P66" s="159"/>
    </row>
    <row r="67" spans="2:17" x14ac:dyDescent="0.2">
      <c r="B67" s="212"/>
      <c r="C67" s="159"/>
      <c r="D67" s="159"/>
      <c r="E67" s="159"/>
      <c r="F67" s="159"/>
      <c r="G67" s="159"/>
      <c r="H67" s="213"/>
      <c r="J67" s="233" t="s">
        <v>172</v>
      </c>
      <c r="M67" s="159"/>
      <c r="N67" s="234"/>
      <c r="O67" s="234"/>
      <c r="P67" s="159"/>
    </row>
    <row r="68" spans="2:17" x14ac:dyDescent="0.2">
      <c r="B68" s="212"/>
      <c r="C68" s="159"/>
      <c r="D68" s="159"/>
      <c r="E68" s="159"/>
      <c r="F68" s="159"/>
      <c r="G68" s="159"/>
      <c r="H68" s="213"/>
      <c r="J68" s="233" t="s">
        <v>182</v>
      </c>
      <c r="M68" s="159"/>
      <c r="N68" s="159"/>
      <c r="O68" s="159"/>
      <c r="P68" s="159"/>
    </row>
    <row r="69" spans="2:17" x14ac:dyDescent="0.2">
      <c r="B69" s="212"/>
      <c r="C69" s="155"/>
      <c r="D69" s="220"/>
      <c r="E69" s="159"/>
      <c r="F69" s="159"/>
      <c r="G69" s="155"/>
      <c r="H69" s="221"/>
      <c r="K69" s="144" t="s">
        <v>181</v>
      </c>
    </row>
    <row r="70" spans="2:17" x14ac:dyDescent="0.2">
      <c r="B70" s="212"/>
      <c r="C70" s="159"/>
      <c r="D70" s="159"/>
      <c r="E70" s="159"/>
      <c r="F70" s="159"/>
      <c r="G70" s="159"/>
      <c r="H70" s="213"/>
      <c r="J70" s="233" t="s">
        <v>174</v>
      </c>
    </row>
    <row r="71" spans="2:17" x14ac:dyDescent="0.2">
      <c r="B71" s="212"/>
      <c r="C71" s="159"/>
      <c r="D71" s="159"/>
      <c r="E71" s="159"/>
      <c r="F71" s="159"/>
      <c r="G71" s="159"/>
      <c r="H71" s="213"/>
      <c r="J71" s="233"/>
      <c r="K71" s="144" t="s">
        <v>177</v>
      </c>
    </row>
    <row r="72" spans="2:17" x14ac:dyDescent="0.2">
      <c r="B72" s="212"/>
      <c r="C72" s="159"/>
      <c r="D72" s="159"/>
      <c r="E72" s="159"/>
      <c r="F72" s="159"/>
      <c r="G72" s="159"/>
      <c r="H72" s="213"/>
      <c r="J72" s="233"/>
      <c r="K72" s="144" t="s">
        <v>176</v>
      </c>
    </row>
    <row r="73" spans="2:17" x14ac:dyDescent="0.2">
      <c r="B73" s="212"/>
      <c r="C73" s="159"/>
      <c r="D73" s="159"/>
      <c r="E73" s="159"/>
      <c r="F73" s="159"/>
      <c r="G73" s="159"/>
      <c r="H73" s="213"/>
      <c r="J73" s="233" t="s">
        <v>175</v>
      </c>
    </row>
    <row r="74" spans="2:17" x14ac:dyDescent="0.2">
      <c r="B74" s="212"/>
      <c r="C74" s="159"/>
      <c r="D74" s="159"/>
      <c r="E74" s="159"/>
      <c r="F74" s="159"/>
      <c r="G74" s="159"/>
      <c r="H74" s="213"/>
      <c r="J74" s="233" t="s">
        <v>178</v>
      </c>
    </row>
    <row r="75" spans="2:17" x14ac:dyDescent="0.2">
      <c r="B75" s="212"/>
      <c r="C75" s="159"/>
      <c r="D75" s="159"/>
      <c r="E75" s="159"/>
      <c r="F75" s="159"/>
      <c r="G75" s="159"/>
      <c r="H75" s="213"/>
    </row>
    <row r="76" spans="2:17" x14ac:dyDescent="0.2">
      <c r="B76" s="182"/>
      <c r="C76" s="171"/>
      <c r="D76" s="171"/>
      <c r="E76" s="171"/>
      <c r="F76" s="171"/>
      <c r="G76" s="171"/>
      <c r="H76" s="172"/>
    </row>
    <row r="77" spans="2:17" x14ac:dyDescent="0.2">
      <c r="B77" s="182"/>
      <c r="C77" s="171"/>
      <c r="D77" s="171"/>
      <c r="E77" s="171"/>
      <c r="F77" s="171"/>
      <c r="G77" s="171"/>
      <c r="H77" s="172"/>
    </row>
    <row r="78" spans="2:17" x14ac:dyDescent="0.2">
      <c r="B78" s="182"/>
      <c r="C78" s="171"/>
      <c r="D78" s="171"/>
      <c r="E78" s="171"/>
      <c r="F78" s="171"/>
      <c r="G78" s="171"/>
      <c r="H78" s="172"/>
      <c r="Q78" s="159"/>
    </row>
    <row r="79" spans="2:17" x14ac:dyDescent="0.2">
      <c r="B79" s="182"/>
      <c r="C79" s="171"/>
      <c r="D79" s="171"/>
      <c r="E79" s="171"/>
      <c r="F79" s="171"/>
      <c r="G79" s="171"/>
      <c r="H79" s="172"/>
      <c r="Q79" s="159"/>
    </row>
    <row r="80" spans="2:17" ht="13.5" thickBot="1" x14ac:dyDescent="0.25">
      <c r="B80" s="192"/>
      <c r="C80" s="193"/>
      <c r="D80" s="193"/>
      <c r="E80" s="193"/>
      <c r="F80" s="193"/>
      <c r="G80" s="193"/>
      <c r="H80" s="228"/>
      <c r="Q80" s="159"/>
    </row>
    <row r="81" spans="2:17" x14ac:dyDescent="0.2">
      <c r="B81" s="165"/>
      <c r="C81" s="165"/>
      <c r="D81" s="165"/>
      <c r="E81" s="165"/>
      <c r="F81" s="165"/>
      <c r="G81" s="165"/>
      <c r="H81" s="165"/>
      <c r="Q81" s="159"/>
    </row>
    <row r="82" spans="2:17" ht="13.5" thickBot="1" x14ac:dyDescent="0.25">
      <c r="B82" s="171"/>
      <c r="C82" s="171"/>
      <c r="D82" s="171"/>
      <c r="E82" s="171"/>
      <c r="F82" s="171"/>
      <c r="G82" s="171"/>
      <c r="H82" s="171"/>
      <c r="Q82" s="159"/>
    </row>
    <row r="83" spans="2:17" ht="23.25" x14ac:dyDescent="0.35">
      <c r="B83" s="171"/>
      <c r="C83" s="171"/>
      <c r="D83" s="171"/>
      <c r="E83" s="171"/>
      <c r="F83" s="171"/>
      <c r="G83" s="171"/>
      <c r="H83" s="171"/>
      <c r="J83" s="164" t="s">
        <v>129</v>
      </c>
      <c r="K83" s="165"/>
      <c r="L83" s="165"/>
      <c r="M83" s="165"/>
      <c r="N83" s="165"/>
      <c r="O83" s="165"/>
      <c r="P83" s="166"/>
      <c r="Q83" s="159"/>
    </row>
    <row r="84" spans="2:17" x14ac:dyDescent="0.2">
      <c r="B84" s="171"/>
      <c r="C84" s="171"/>
      <c r="D84" s="171"/>
      <c r="E84" s="171"/>
      <c r="F84" s="171"/>
      <c r="G84" s="171"/>
      <c r="H84" s="171"/>
      <c r="J84" s="182"/>
      <c r="K84" s="171"/>
      <c r="L84" s="171"/>
      <c r="M84" s="171"/>
      <c r="N84" s="171"/>
      <c r="O84" s="171"/>
      <c r="P84" s="172"/>
      <c r="Q84" s="159"/>
    </row>
    <row r="85" spans="2:17" x14ac:dyDescent="0.2">
      <c r="B85" s="171"/>
      <c r="C85" s="171"/>
      <c r="D85" s="171"/>
      <c r="E85" s="171"/>
      <c r="F85" s="171"/>
      <c r="G85" s="171"/>
      <c r="H85" s="171"/>
      <c r="J85" s="182"/>
      <c r="K85" s="171"/>
      <c r="L85" s="171"/>
      <c r="M85" s="171"/>
      <c r="N85" s="171"/>
      <c r="O85" s="171"/>
      <c r="P85" s="172"/>
      <c r="Q85" s="159"/>
    </row>
    <row r="86" spans="2:17" x14ac:dyDescent="0.2">
      <c r="J86" s="182"/>
      <c r="K86" s="235"/>
      <c r="L86" s="171"/>
      <c r="M86" s="171"/>
      <c r="N86" s="171"/>
      <c r="O86" s="171"/>
      <c r="P86" s="172"/>
      <c r="Q86" s="159"/>
    </row>
    <row r="87" spans="2:17" x14ac:dyDescent="0.2">
      <c r="J87" s="182"/>
      <c r="K87" s="235"/>
      <c r="L87" s="171"/>
      <c r="M87" s="171"/>
      <c r="N87" s="171"/>
      <c r="O87" s="171"/>
      <c r="P87" s="172"/>
      <c r="Q87" s="159"/>
    </row>
    <row r="88" spans="2:17" x14ac:dyDescent="0.2">
      <c r="J88" s="182"/>
      <c r="K88" s="235"/>
      <c r="L88" s="171"/>
      <c r="M88" s="171"/>
      <c r="N88" s="171"/>
      <c r="O88" s="171"/>
      <c r="P88" s="172"/>
      <c r="Q88" s="159"/>
    </row>
    <row r="89" spans="2:17" x14ac:dyDescent="0.2">
      <c r="J89" s="182"/>
      <c r="K89" s="235"/>
      <c r="L89" s="171"/>
      <c r="M89" s="171"/>
      <c r="N89" s="171"/>
      <c r="O89" s="171"/>
      <c r="P89" s="172"/>
      <c r="Q89" s="159"/>
    </row>
    <row r="90" spans="2:17" x14ac:dyDescent="0.2">
      <c r="J90" s="182"/>
      <c r="K90" s="235"/>
      <c r="L90" s="171"/>
      <c r="M90" s="171"/>
      <c r="N90" s="171"/>
      <c r="O90" s="171"/>
      <c r="P90" s="172"/>
      <c r="Q90" s="159"/>
    </row>
    <row r="91" spans="2:17" x14ac:dyDescent="0.2">
      <c r="J91" s="182"/>
      <c r="K91" s="235"/>
      <c r="L91" s="171"/>
      <c r="M91" s="171"/>
      <c r="N91" s="171"/>
      <c r="O91" s="171"/>
      <c r="P91" s="172"/>
      <c r="Q91" s="159"/>
    </row>
    <row r="92" spans="2:17" x14ac:dyDescent="0.2">
      <c r="J92" s="182"/>
      <c r="K92" s="235"/>
      <c r="L92" s="171"/>
      <c r="M92" s="171"/>
      <c r="N92" s="171"/>
      <c r="O92" s="171"/>
      <c r="P92" s="172"/>
      <c r="Q92" s="159"/>
    </row>
    <row r="93" spans="2:17" x14ac:dyDescent="0.2">
      <c r="J93" s="182"/>
      <c r="K93" s="235"/>
      <c r="L93" s="171"/>
      <c r="M93" s="171"/>
      <c r="N93" s="171"/>
      <c r="O93" s="171"/>
      <c r="P93" s="172"/>
      <c r="Q93" s="159"/>
    </row>
    <row r="94" spans="2:17" x14ac:dyDescent="0.2">
      <c r="J94" s="182"/>
      <c r="K94" s="235"/>
      <c r="L94" s="171"/>
      <c r="M94" s="171"/>
      <c r="N94" s="171"/>
      <c r="O94" s="171"/>
      <c r="P94" s="172"/>
      <c r="Q94" s="159"/>
    </row>
    <row r="95" spans="2:17" x14ac:dyDescent="0.2">
      <c r="J95" s="182"/>
      <c r="K95" s="235"/>
      <c r="L95" s="171"/>
      <c r="M95" s="171"/>
      <c r="N95" s="171"/>
      <c r="O95" s="171"/>
      <c r="P95" s="172"/>
      <c r="Q95" s="159"/>
    </row>
    <row r="96" spans="2:17" x14ac:dyDescent="0.2">
      <c r="J96" s="182"/>
      <c r="K96" s="235"/>
      <c r="L96" s="171"/>
      <c r="M96" s="171"/>
      <c r="N96" s="171"/>
      <c r="O96" s="171"/>
      <c r="P96" s="172"/>
      <c r="Q96" s="159"/>
    </row>
    <row r="97" spans="10:17" x14ac:dyDescent="0.2">
      <c r="J97" s="182"/>
      <c r="K97" s="235"/>
      <c r="L97" s="171"/>
      <c r="M97" s="171"/>
      <c r="N97" s="171"/>
      <c r="O97" s="171"/>
      <c r="P97" s="172"/>
      <c r="Q97" s="159"/>
    </row>
    <row r="98" spans="10:17" x14ac:dyDescent="0.2">
      <c r="J98" s="182"/>
      <c r="K98" s="171"/>
      <c r="L98" s="171"/>
      <c r="M98" s="171"/>
      <c r="N98" s="171"/>
      <c r="O98" s="171"/>
      <c r="P98" s="172"/>
      <c r="Q98" s="159"/>
    </row>
    <row r="99" spans="10:17" x14ac:dyDescent="0.2">
      <c r="J99" s="182"/>
      <c r="K99" s="171"/>
      <c r="L99" s="171"/>
      <c r="M99" s="171"/>
      <c r="N99" s="171"/>
      <c r="O99" s="171"/>
      <c r="P99" s="172"/>
      <c r="Q99" s="159"/>
    </row>
    <row r="100" spans="10:17" x14ac:dyDescent="0.2">
      <c r="J100" s="182"/>
      <c r="K100" s="171"/>
      <c r="L100" s="171"/>
      <c r="M100" s="171"/>
      <c r="N100" s="171"/>
      <c r="O100" s="171"/>
      <c r="P100" s="172"/>
      <c r="Q100" s="159"/>
    </row>
    <row r="101" spans="10:17" x14ac:dyDescent="0.2">
      <c r="J101" s="182"/>
      <c r="K101" s="171"/>
      <c r="L101" s="171"/>
      <c r="M101" s="171"/>
      <c r="N101" s="171"/>
      <c r="O101" s="171"/>
      <c r="P101" s="172"/>
      <c r="Q101" s="159"/>
    </row>
    <row r="102" spans="10:17" x14ac:dyDescent="0.2">
      <c r="J102" s="182"/>
      <c r="K102" s="171"/>
      <c r="L102" s="171"/>
      <c r="M102" s="171"/>
      <c r="N102" s="171"/>
      <c r="O102" s="171"/>
      <c r="P102" s="172"/>
      <c r="Q102" s="159"/>
    </row>
    <row r="103" spans="10:17" x14ac:dyDescent="0.2">
      <c r="J103" s="182"/>
      <c r="K103" s="171"/>
      <c r="L103" s="171"/>
      <c r="M103" s="171"/>
      <c r="N103" s="171"/>
      <c r="O103" s="171"/>
      <c r="P103" s="172"/>
      <c r="Q103" s="159"/>
    </row>
    <row r="104" spans="10:17" x14ac:dyDescent="0.2">
      <c r="J104" s="182"/>
      <c r="K104" s="171"/>
      <c r="L104" s="171"/>
      <c r="M104" s="171"/>
      <c r="N104" s="171"/>
      <c r="O104" s="171"/>
      <c r="P104" s="172"/>
      <c r="Q104" s="159"/>
    </row>
    <row r="105" spans="10:17" x14ac:dyDescent="0.2">
      <c r="J105" s="182"/>
      <c r="K105" s="171"/>
      <c r="L105" s="171"/>
      <c r="M105" s="171"/>
      <c r="N105" s="171"/>
      <c r="O105" s="171"/>
      <c r="P105" s="172"/>
      <c r="Q105" s="159"/>
    </row>
    <row r="106" spans="10:17" x14ac:dyDescent="0.2">
      <c r="J106" s="182"/>
      <c r="K106" s="171"/>
      <c r="L106" s="171"/>
      <c r="M106" s="171"/>
      <c r="N106" s="171"/>
      <c r="O106" s="171"/>
      <c r="P106" s="172"/>
      <c r="Q106" s="159"/>
    </row>
    <row r="107" spans="10:17" ht="13.5" thickBot="1" x14ac:dyDescent="0.25">
      <c r="J107" s="192"/>
      <c r="K107" s="193"/>
      <c r="L107" s="193"/>
      <c r="M107" s="193"/>
      <c r="N107" s="193"/>
      <c r="O107" s="193"/>
      <c r="P107" s="228"/>
      <c r="Q107" s="159"/>
    </row>
    <row r="108" spans="10:17" x14ac:dyDescent="0.2">
      <c r="J108" s="159"/>
      <c r="K108" s="159"/>
      <c r="L108" s="159"/>
      <c r="M108" s="159"/>
      <c r="N108" s="155"/>
      <c r="O108" s="159"/>
      <c r="P108" s="159"/>
      <c r="Q108" s="159"/>
    </row>
    <row r="109" spans="10:17" x14ac:dyDescent="0.2">
      <c r="J109" s="159"/>
      <c r="K109" s="191"/>
      <c r="L109" s="159"/>
      <c r="M109" s="155"/>
      <c r="N109" s="159"/>
      <c r="O109" s="191"/>
      <c r="P109" s="159"/>
      <c r="Q109" s="159"/>
    </row>
    <row r="110" spans="10:17" x14ac:dyDescent="0.2">
      <c r="J110" s="159"/>
      <c r="K110" s="159"/>
      <c r="L110" s="232"/>
      <c r="M110" s="159"/>
      <c r="N110" s="236"/>
      <c r="O110" s="234"/>
      <c r="P110" s="237"/>
      <c r="Q110" s="159"/>
    </row>
    <row r="111" spans="10:17" x14ac:dyDescent="0.2">
      <c r="J111" s="159"/>
      <c r="K111" s="159"/>
      <c r="L111" s="159"/>
      <c r="M111" s="159"/>
      <c r="N111" s="159"/>
      <c r="O111" s="159"/>
      <c r="P111" s="159"/>
      <c r="Q111" s="159"/>
    </row>
    <row r="112" spans="10:17" x14ac:dyDescent="0.2">
      <c r="J112" s="159"/>
      <c r="K112" s="159"/>
      <c r="L112" s="159"/>
      <c r="M112" s="159"/>
      <c r="N112" s="159"/>
      <c r="O112" s="159"/>
      <c r="P112" s="159"/>
      <c r="Q112" s="159"/>
    </row>
    <row r="113" spans="10:17" x14ac:dyDescent="0.2">
      <c r="J113" s="159"/>
      <c r="K113" s="159"/>
      <c r="L113" s="159"/>
      <c r="M113" s="159"/>
      <c r="N113" s="159"/>
      <c r="O113" s="159"/>
      <c r="P113" s="159"/>
      <c r="Q113" s="159"/>
    </row>
    <row r="114" spans="10:17" x14ac:dyDescent="0.2">
      <c r="J114" s="159"/>
      <c r="K114" s="159"/>
      <c r="L114" s="159"/>
      <c r="M114" s="159"/>
      <c r="N114" s="155"/>
      <c r="O114" s="159"/>
      <c r="P114" s="159"/>
      <c r="Q114" s="159"/>
    </row>
    <row r="115" spans="10:17" x14ac:dyDescent="0.2">
      <c r="J115" s="159"/>
      <c r="K115" s="159"/>
      <c r="L115" s="159"/>
      <c r="M115" s="159"/>
      <c r="N115" s="159"/>
      <c r="O115" s="238"/>
      <c r="P115" s="159"/>
      <c r="Q115" s="159"/>
    </row>
    <row r="116" spans="10:17" x14ac:dyDescent="0.2">
      <c r="J116" s="159"/>
      <c r="K116" s="159"/>
      <c r="L116" s="159"/>
      <c r="M116" s="159"/>
      <c r="N116" s="214"/>
      <c r="O116" s="220"/>
      <c r="P116" s="159"/>
      <c r="Q116" s="159"/>
    </row>
    <row r="117" spans="10:17" x14ac:dyDescent="0.2">
      <c r="J117" s="159"/>
      <c r="K117" s="159"/>
      <c r="L117" s="159"/>
      <c r="M117" s="159"/>
      <c r="N117" s="214"/>
      <c r="O117" s="220"/>
      <c r="P117" s="159"/>
      <c r="Q117" s="159"/>
    </row>
    <row r="118" spans="10:17" x14ac:dyDescent="0.2">
      <c r="J118" s="214"/>
      <c r="K118" s="159"/>
      <c r="L118" s="214"/>
      <c r="M118" s="159"/>
      <c r="N118" s="214"/>
      <c r="O118" s="232"/>
      <c r="P118" s="159"/>
      <c r="Q118" s="159"/>
    </row>
    <row r="119" spans="10:17" x14ac:dyDescent="0.2">
      <c r="J119" s="214"/>
      <c r="K119" s="191"/>
      <c r="L119" s="214"/>
      <c r="M119" s="232"/>
      <c r="N119" s="236"/>
      <c r="O119" s="234"/>
      <c r="P119" s="237"/>
      <c r="Q119" s="159"/>
    </row>
    <row r="120" spans="10:17" x14ac:dyDescent="0.2">
      <c r="J120" s="159"/>
      <c r="K120" s="159"/>
      <c r="L120" s="159"/>
      <c r="M120" s="159"/>
      <c r="N120" s="159"/>
      <c r="O120" s="159"/>
      <c r="P120" s="159"/>
      <c r="Q120" s="159"/>
    </row>
    <row r="121" spans="10:17" x14ac:dyDescent="0.2">
      <c r="J121" s="159"/>
      <c r="K121" s="159"/>
      <c r="L121" s="159"/>
      <c r="M121" s="159"/>
      <c r="N121" s="159"/>
      <c r="O121" s="159"/>
      <c r="P121" s="159"/>
      <c r="Q121" s="159"/>
    </row>
    <row r="122" spans="10:17" x14ac:dyDescent="0.2">
      <c r="J122" s="159"/>
      <c r="K122" s="159"/>
      <c r="L122" s="159"/>
      <c r="M122" s="159"/>
      <c r="N122" s="159"/>
      <c r="O122" s="159"/>
      <c r="P122" s="159"/>
      <c r="Q122" s="159"/>
    </row>
    <row r="123" spans="10:17" x14ac:dyDescent="0.2">
      <c r="J123" s="155"/>
      <c r="K123" s="159"/>
      <c r="L123" s="155"/>
      <c r="M123" s="159"/>
      <c r="N123" s="155"/>
      <c r="O123" s="238"/>
      <c r="P123" s="159"/>
      <c r="Q123" s="159"/>
    </row>
    <row r="124" spans="10:17" x14ac:dyDescent="0.2">
      <c r="J124" s="155"/>
      <c r="K124" s="159"/>
      <c r="L124" s="155"/>
      <c r="M124" s="232"/>
      <c r="N124" s="231"/>
      <c r="O124" s="159"/>
      <c r="P124" s="159"/>
      <c r="Q124" s="159"/>
    </row>
    <row r="125" spans="10:17" x14ac:dyDescent="0.2">
      <c r="J125" s="155"/>
      <c r="K125" s="232"/>
      <c r="L125" s="155"/>
      <c r="M125" s="159"/>
      <c r="N125" s="234"/>
      <c r="O125" s="234"/>
      <c r="P125" s="237"/>
      <c r="Q125" s="159"/>
    </row>
    <row r="126" spans="10:17" x14ac:dyDescent="0.2">
      <c r="J126" s="159"/>
      <c r="K126" s="159"/>
      <c r="L126" s="159"/>
      <c r="M126" s="159"/>
      <c r="N126" s="159"/>
      <c r="O126" s="159"/>
      <c r="P126" s="159"/>
      <c r="Q126" s="159"/>
    </row>
    <row r="127" spans="10:17" x14ac:dyDescent="0.2">
      <c r="J127" s="159"/>
      <c r="K127" s="159"/>
      <c r="L127" s="159"/>
      <c r="M127" s="159"/>
      <c r="N127" s="159"/>
      <c r="O127" s="159"/>
      <c r="P127" s="159"/>
      <c r="Q127" s="159"/>
    </row>
    <row r="128" spans="10:17" x14ac:dyDescent="0.2">
      <c r="J128" s="159"/>
      <c r="K128" s="159"/>
      <c r="L128" s="159"/>
      <c r="M128" s="159"/>
      <c r="N128" s="159"/>
      <c r="O128" s="159"/>
      <c r="P128" s="159"/>
      <c r="Q128" s="159"/>
    </row>
    <row r="129" spans="10:17" x14ac:dyDescent="0.2">
      <c r="J129" s="214"/>
      <c r="K129" s="159"/>
      <c r="L129" s="214"/>
      <c r="M129" s="159"/>
      <c r="N129" s="214"/>
      <c r="O129" s="159"/>
      <c r="P129" s="159"/>
      <c r="Q129" s="159"/>
    </row>
    <row r="130" spans="10:17" x14ac:dyDescent="0.2">
      <c r="J130" s="214"/>
      <c r="K130" s="159"/>
      <c r="L130" s="214"/>
      <c r="M130" s="159"/>
      <c r="N130" s="214"/>
      <c r="O130" s="159"/>
      <c r="P130" s="159"/>
      <c r="Q130" s="159"/>
    </row>
    <row r="131" spans="10:17" x14ac:dyDescent="0.2">
      <c r="J131" s="214"/>
      <c r="K131" s="159"/>
      <c r="L131" s="214"/>
      <c r="M131" s="238"/>
      <c r="N131" s="214"/>
      <c r="O131" s="220"/>
      <c r="P131" s="159"/>
      <c r="Q131" s="159"/>
    </row>
    <row r="132" spans="10:17" x14ac:dyDescent="0.2">
      <c r="J132" s="214"/>
      <c r="K132" s="159"/>
      <c r="L132" s="214"/>
      <c r="M132" s="238"/>
      <c r="N132" s="214"/>
      <c r="O132" s="220"/>
      <c r="P132" s="159"/>
      <c r="Q132" s="159"/>
    </row>
    <row r="133" spans="10:17" x14ac:dyDescent="0.2">
      <c r="J133" s="214"/>
      <c r="K133" s="232"/>
      <c r="L133" s="214"/>
      <c r="M133" s="220"/>
      <c r="N133" s="214"/>
      <c r="O133" s="239"/>
      <c r="P133" s="159"/>
      <c r="Q133" s="159"/>
    </row>
    <row r="134" spans="10:17" x14ac:dyDescent="0.2">
      <c r="J134" s="214"/>
      <c r="K134" s="159"/>
      <c r="L134" s="214"/>
      <c r="M134" s="220"/>
      <c r="N134" s="214"/>
      <c r="O134" s="239"/>
      <c r="P134" s="159"/>
      <c r="Q134" s="159"/>
    </row>
    <row r="135" spans="10:17" x14ac:dyDescent="0.2">
      <c r="J135" s="214"/>
      <c r="K135" s="159"/>
      <c r="L135" s="214"/>
      <c r="M135" s="238"/>
      <c r="N135" s="214"/>
      <c r="O135" s="159"/>
      <c r="P135" s="159"/>
      <c r="Q135" s="159"/>
    </row>
    <row r="136" spans="10:17" x14ac:dyDescent="0.2">
      <c r="J136" s="214"/>
      <c r="K136" s="191"/>
      <c r="L136" s="240"/>
      <c r="M136" s="241"/>
      <c r="N136" s="159"/>
      <c r="O136" s="234"/>
      <c r="P136" s="237"/>
      <c r="Q136" s="159"/>
    </row>
    <row r="137" spans="10:17" x14ac:dyDescent="0.2">
      <c r="J137" s="159"/>
      <c r="K137" s="159"/>
      <c r="L137" s="159"/>
      <c r="M137" s="159"/>
      <c r="N137" s="159"/>
      <c r="O137" s="159"/>
      <c r="P137" s="159"/>
      <c r="Q137" s="159"/>
    </row>
    <row r="138" spans="10:17" x14ac:dyDescent="0.2">
      <c r="J138" s="159"/>
      <c r="K138" s="159"/>
      <c r="L138" s="159"/>
      <c r="M138" s="159"/>
      <c r="N138" s="159"/>
      <c r="O138" s="159"/>
      <c r="P138" s="159"/>
      <c r="Q138" s="159"/>
    </row>
    <row r="139" spans="10:17" x14ac:dyDescent="0.2">
      <c r="J139" s="159"/>
      <c r="K139" s="159"/>
      <c r="L139" s="159"/>
      <c r="M139" s="159"/>
      <c r="N139" s="159"/>
      <c r="O139" s="214"/>
      <c r="P139" s="159"/>
      <c r="Q139" s="159"/>
    </row>
    <row r="140" spans="10:17" x14ac:dyDescent="0.2">
      <c r="J140" s="159"/>
      <c r="K140" s="159"/>
      <c r="L140" s="159"/>
      <c r="M140" s="159"/>
      <c r="N140" s="159"/>
      <c r="O140" s="214"/>
      <c r="P140" s="220"/>
      <c r="Q140" s="159"/>
    </row>
    <row r="141" spans="10:17" x14ac:dyDescent="0.2">
      <c r="J141" s="159"/>
      <c r="K141" s="159"/>
      <c r="L141" s="159"/>
      <c r="M141" s="159"/>
      <c r="N141" s="159"/>
      <c r="O141" s="214"/>
      <c r="P141" s="159"/>
      <c r="Q141" s="159"/>
    </row>
    <row r="142" spans="10:17" x14ac:dyDescent="0.2">
      <c r="J142" s="159"/>
      <c r="K142" s="159"/>
      <c r="L142" s="159"/>
      <c r="M142" s="159"/>
      <c r="N142" s="190"/>
      <c r="O142" s="191"/>
      <c r="P142" s="159"/>
      <c r="Q142" s="159"/>
    </row>
    <row r="143" spans="10:17" x14ac:dyDescent="0.2">
      <c r="J143" s="159"/>
      <c r="K143" s="159"/>
      <c r="L143" s="159"/>
      <c r="M143" s="159"/>
      <c r="N143" s="236"/>
      <c r="O143" s="234"/>
      <c r="P143" s="237"/>
      <c r="Q143" s="159"/>
    </row>
    <row r="144" spans="10:17" x14ac:dyDescent="0.2">
      <c r="J144" s="159"/>
      <c r="K144" s="159"/>
      <c r="L144" s="159"/>
      <c r="M144" s="159"/>
      <c r="N144" s="159"/>
      <c r="O144" s="159"/>
      <c r="P144" s="159"/>
      <c r="Q144" s="159"/>
    </row>
    <row r="145" spans="10:17" x14ac:dyDescent="0.2">
      <c r="J145" s="159"/>
      <c r="K145" s="159"/>
      <c r="L145" s="159"/>
      <c r="M145" s="159"/>
      <c r="N145" s="159"/>
      <c r="O145" s="159"/>
      <c r="P145" s="159"/>
      <c r="Q145" s="159"/>
    </row>
    <row r="146" spans="10:17" x14ac:dyDescent="0.2">
      <c r="J146" s="159"/>
      <c r="K146" s="159"/>
      <c r="L146" s="159"/>
      <c r="M146" s="159"/>
      <c r="N146" s="159"/>
      <c r="O146" s="159"/>
      <c r="P146" s="159"/>
      <c r="Q146" s="159"/>
    </row>
    <row r="147" spans="10:17" x14ac:dyDescent="0.2">
      <c r="J147" s="159"/>
      <c r="K147" s="159"/>
      <c r="L147" s="159"/>
      <c r="M147" s="159"/>
      <c r="N147" s="159"/>
      <c r="O147" s="159"/>
      <c r="P147" s="159"/>
      <c r="Q147" s="159"/>
    </row>
    <row r="148" spans="10:17" x14ac:dyDescent="0.2">
      <c r="J148" s="159"/>
      <c r="K148" s="159"/>
      <c r="L148" s="159"/>
      <c r="M148" s="159"/>
      <c r="N148" s="159"/>
      <c r="O148" s="191"/>
      <c r="P148" s="159"/>
      <c r="Q148" s="159"/>
    </row>
    <row r="149" spans="10:17" x14ac:dyDescent="0.2">
      <c r="J149" s="159"/>
      <c r="K149" s="159"/>
      <c r="L149" s="159"/>
      <c r="M149" s="214"/>
      <c r="N149" s="214"/>
      <c r="O149" s="222"/>
      <c r="P149" s="159"/>
      <c r="Q149" s="159"/>
    </row>
    <row r="150" spans="10:17" x14ac:dyDescent="0.2">
      <c r="J150" s="159"/>
      <c r="K150" s="159"/>
      <c r="L150" s="159"/>
      <c r="M150" s="214"/>
      <c r="N150" s="214"/>
      <c r="O150" s="222"/>
      <c r="P150" s="159"/>
      <c r="Q150" s="159"/>
    </row>
    <row r="151" spans="10:17" x14ac:dyDescent="0.2">
      <c r="J151" s="159"/>
      <c r="K151" s="159"/>
      <c r="L151" s="159"/>
      <c r="M151" s="214"/>
      <c r="N151" s="190"/>
      <c r="O151" s="222"/>
      <c r="P151" s="159"/>
      <c r="Q151" s="159"/>
    </row>
    <row r="152" spans="10:17" x14ac:dyDescent="0.2">
      <c r="J152" s="159"/>
      <c r="K152" s="159"/>
      <c r="L152" s="159"/>
      <c r="M152" s="214"/>
      <c r="N152" s="214"/>
      <c r="O152" s="222"/>
      <c r="P152" s="220"/>
      <c r="Q152" s="159"/>
    </row>
    <row r="153" spans="10:17" x14ac:dyDescent="0.2">
      <c r="J153" s="159"/>
      <c r="K153" s="159"/>
      <c r="L153" s="159"/>
      <c r="M153" s="159"/>
      <c r="N153" s="236"/>
      <c r="O153" s="234"/>
      <c r="P153" s="242"/>
      <c r="Q153" s="159"/>
    </row>
    <row r="154" spans="10:17" x14ac:dyDescent="0.2">
      <c r="J154" s="159"/>
      <c r="K154" s="159"/>
      <c r="L154" s="159"/>
      <c r="M154" s="159"/>
      <c r="N154" s="159"/>
      <c r="O154" s="159"/>
      <c r="P154" s="159"/>
      <c r="Q154" s="159"/>
    </row>
    <row r="155" spans="10:17" x14ac:dyDescent="0.2">
      <c r="J155" s="159"/>
      <c r="K155" s="159"/>
      <c r="L155" s="159"/>
      <c r="M155" s="159"/>
      <c r="N155" s="159"/>
      <c r="O155" s="159"/>
      <c r="P155" s="159"/>
      <c r="Q155" s="159"/>
    </row>
    <row r="156" spans="10:17" x14ac:dyDescent="0.2">
      <c r="J156" s="159"/>
      <c r="K156" s="159"/>
      <c r="L156" s="159"/>
      <c r="M156" s="159"/>
      <c r="N156" s="159"/>
      <c r="O156" s="159"/>
      <c r="P156" s="159"/>
      <c r="Q156" s="159"/>
    </row>
    <row r="157" spans="10:17" x14ac:dyDescent="0.2">
      <c r="J157" s="159"/>
      <c r="K157" s="159"/>
      <c r="L157" s="159"/>
      <c r="M157" s="159"/>
      <c r="N157" s="159"/>
      <c r="O157" s="191"/>
      <c r="P157" s="220"/>
      <c r="Q157" s="159"/>
    </row>
    <row r="158" spans="10:17" x14ac:dyDescent="0.2">
      <c r="J158" s="159"/>
      <c r="K158" s="159"/>
      <c r="L158" s="159"/>
      <c r="M158" s="159"/>
      <c r="N158" s="214"/>
      <c r="O158" s="191"/>
      <c r="P158" s="159"/>
      <c r="Q158" s="159"/>
    </row>
    <row r="159" spans="10:17" x14ac:dyDescent="0.2">
      <c r="J159" s="159"/>
      <c r="K159" s="159"/>
      <c r="L159" s="159"/>
      <c r="M159" s="159"/>
      <c r="N159" s="190"/>
      <c r="O159" s="191"/>
      <c r="P159" s="159"/>
      <c r="Q159" s="159"/>
    </row>
    <row r="160" spans="10:17" x14ac:dyDescent="0.2">
      <c r="J160" s="159"/>
      <c r="K160" s="159"/>
      <c r="L160" s="159"/>
      <c r="M160" s="159"/>
      <c r="N160" s="236"/>
      <c r="O160" s="234"/>
      <c r="P160" s="242"/>
      <c r="Q160" s="159"/>
    </row>
    <row r="161" spans="10:17" x14ac:dyDescent="0.2">
      <c r="J161" s="159"/>
      <c r="K161" s="159"/>
      <c r="L161" s="159"/>
      <c r="M161" s="159"/>
      <c r="N161" s="159"/>
      <c r="O161" s="159"/>
      <c r="P161" s="159"/>
      <c r="Q161" s="159"/>
    </row>
    <row r="162" spans="10:17" x14ac:dyDescent="0.2">
      <c r="J162" s="159"/>
      <c r="K162" s="159"/>
      <c r="L162" s="159"/>
      <c r="M162" s="155"/>
      <c r="N162" s="159"/>
      <c r="O162" s="159"/>
      <c r="P162" s="159"/>
      <c r="Q162" s="159"/>
    </row>
    <row r="163" spans="10:17" x14ac:dyDescent="0.2">
      <c r="J163" s="159"/>
      <c r="K163" s="159"/>
      <c r="L163" s="159"/>
      <c r="M163" s="155"/>
      <c r="N163" s="159"/>
      <c r="O163" s="159"/>
      <c r="P163" s="159"/>
    </row>
    <row r="164" spans="10:17" x14ac:dyDescent="0.2">
      <c r="J164" s="159"/>
      <c r="K164" s="159"/>
      <c r="L164" s="159"/>
      <c r="M164" s="159"/>
      <c r="N164" s="159"/>
      <c r="O164" s="191"/>
      <c r="P164" s="159"/>
    </row>
    <row r="165" spans="10:17" x14ac:dyDescent="0.2">
      <c r="J165" s="159"/>
      <c r="K165" s="159"/>
      <c r="L165" s="159"/>
      <c r="M165" s="214"/>
      <c r="N165" s="243"/>
      <c r="O165" s="159"/>
      <c r="P165" s="159"/>
    </row>
    <row r="166" spans="10:17" x14ac:dyDescent="0.2">
      <c r="J166" s="159"/>
      <c r="K166" s="159"/>
      <c r="L166" s="159"/>
      <c r="M166" s="214"/>
      <c r="N166" s="159"/>
      <c r="O166" s="222"/>
      <c r="P166" s="159"/>
    </row>
    <row r="167" spans="10:17" x14ac:dyDescent="0.2">
      <c r="J167" s="159"/>
      <c r="K167" s="159"/>
      <c r="L167" s="159"/>
      <c r="M167" s="214"/>
      <c r="N167" s="236"/>
      <c r="O167" s="234"/>
      <c r="P167" s="242"/>
    </row>
    <row r="168" spans="10:17" x14ac:dyDescent="0.2">
      <c r="J168" s="159"/>
      <c r="K168" s="159"/>
      <c r="L168" s="159"/>
      <c r="M168" s="159"/>
      <c r="N168" s="159"/>
      <c r="O168" s="159"/>
      <c r="P168" s="159"/>
    </row>
    <row r="169" spans="10:17" x14ac:dyDescent="0.2">
      <c r="J169" s="159"/>
      <c r="K169" s="159"/>
      <c r="L169" s="159"/>
      <c r="M169" s="155"/>
      <c r="N169" s="159"/>
      <c r="O169" s="159"/>
      <c r="P169" s="159"/>
    </row>
    <row r="170" spans="10:17" x14ac:dyDescent="0.2">
      <c r="J170" s="159"/>
      <c r="K170" s="159"/>
      <c r="L170" s="159"/>
      <c r="M170" s="155"/>
      <c r="N170" s="159"/>
      <c r="O170" s="159"/>
      <c r="P170" s="159"/>
    </row>
    <row r="171" spans="10:17" x14ac:dyDescent="0.2">
      <c r="J171" s="159"/>
      <c r="K171" s="159"/>
      <c r="L171" s="159"/>
      <c r="M171" s="159"/>
      <c r="N171" s="159"/>
      <c r="O171" s="191"/>
      <c r="P171" s="159"/>
    </row>
    <row r="172" spans="10:17" x14ac:dyDescent="0.2">
      <c r="J172" s="159"/>
      <c r="K172" s="159"/>
      <c r="L172" s="159"/>
      <c r="M172" s="214"/>
      <c r="N172" s="243"/>
      <c r="O172" s="222"/>
      <c r="P172" s="159"/>
    </row>
    <row r="173" spans="10:17" x14ac:dyDescent="0.2">
      <c r="J173" s="159"/>
      <c r="K173" s="159"/>
      <c r="L173" s="159"/>
      <c r="M173" s="214"/>
      <c r="N173" s="243"/>
      <c r="O173" s="222"/>
      <c r="P173" s="159"/>
    </row>
    <row r="174" spans="10:17" x14ac:dyDescent="0.2">
      <c r="J174" s="159"/>
      <c r="K174" s="159"/>
      <c r="L174" s="159"/>
      <c r="M174" s="214"/>
      <c r="N174" s="236"/>
      <c r="O174" s="234"/>
      <c r="P174" s="242"/>
    </row>
    <row r="175" spans="10:17" x14ac:dyDescent="0.2">
      <c r="J175" s="159"/>
      <c r="K175" s="159"/>
      <c r="L175" s="159"/>
      <c r="M175" s="159"/>
      <c r="N175" s="159"/>
      <c r="O175" s="159"/>
      <c r="P175" s="159"/>
    </row>
    <row r="176" spans="10:17" x14ac:dyDescent="0.2">
      <c r="J176" s="159"/>
      <c r="K176" s="159"/>
      <c r="L176" s="159"/>
      <c r="M176" s="155"/>
      <c r="N176" s="159"/>
      <c r="O176" s="159"/>
      <c r="P176" s="159"/>
    </row>
    <row r="177" spans="10:16" x14ac:dyDescent="0.2">
      <c r="J177" s="159"/>
      <c r="K177" s="159"/>
      <c r="L177" s="159"/>
      <c r="M177" s="155"/>
      <c r="N177" s="159"/>
      <c r="O177" s="159"/>
      <c r="P177" s="159"/>
    </row>
    <row r="178" spans="10:16" x14ac:dyDescent="0.2">
      <c r="J178" s="159"/>
      <c r="K178" s="159"/>
      <c r="L178" s="159"/>
      <c r="M178" s="159"/>
      <c r="N178" s="159"/>
      <c r="O178" s="191"/>
      <c r="P178" s="159"/>
    </row>
    <row r="179" spans="10:16" x14ac:dyDescent="0.2">
      <c r="J179" s="159"/>
      <c r="K179" s="159"/>
      <c r="L179" s="159"/>
      <c r="M179" s="214"/>
      <c r="N179" s="243"/>
      <c r="O179" s="222"/>
      <c r="P179" s="159"/>
    </row>
    <row r="180" spans="10:16" x14ac:dyDescent="0.2">
      <c r="J180" s="159"/>
      <c r="K180" s="159"/>
      <c r="L180" s="159"/>
      <c r="M180" s="214"/>
      <c r="N180" s="243"/>
      <c r="O180" s="222"/>
      <c r="P180" s="159"/>
    </row>
    <row r="181" spans="10:16" x14ac:dyDescent="0.2">
      <c r="J181" s="159"/>
      <c r="K181" s="159"/>
      <c r="L181" s="159"/>
      <c r="M181" s="214"/>
      <c r="N181" s="236"/>
      <c r="O181" s="234"/>
      <c r="P181" s="242"/>
    </row>
    <row r="182" spans="10:16" x14ac:dyDescent="0.2">
      <c r="J182" s="159"/>
      <c r="K182" s="159"/>
      <c r="L182" s="159"/>
      <c r="M182" s="159"/>
      <c r="N182" s="159"/>
      <c r="O182" s="159"/>
      <c r="P182" s="159"/>
    </row>
    <row r="183" spans="10:16" x14ac:dyDescent="0.2">
      <c r="J183" s="159"/>
      <c r="K183" s="159"/>
      <c r="L183" s="159"/>
      <c r="M183" s="159"/>
      <c r="N183" s="159"/>
      <c r="O183" s="159"/>
      <c r="P183" s="159"/>
    </row>
    <row r="184" spans="10:16" x14ac:dyDescent="0.2">
      <c r="J184" s="159"/>
      <c r="K184" s="159"/>
      <c r="L184" s="159"/>
      <c r="M184" s="159"/>
      <c r="N184" s="159"/>
      <c r="O184" s="159"/>
      <c r="P184" s="159"/>
    </row>
    <row r="185" spans="10:16" x14ac:dyDescent="0.2">
      <c r="J185" s="159"/>
      <c r="K185" s="159"/>
      <c r="L185" s="159"/>
      <c r="M185" s="159"/>
      <c r="N185" s="159"/>
      <c r="O185" s="159"/>
      <c r="P185" s="159"/>
    </row>
    <row r="186" spans="10:16" x14ac:dyDescent="0.2">
      <c r="J186" s="159"/>
      <c r="K186" s="159"/>
      <c r="L186" s="159"/>
      <c r="M186" s="159"/>
      <c r="N186" s="159"/>
      <c r="O186" s="159"/>
      <c r="P186" s="159"/>
    </row>
    <row r="187" spans="10:16" x14ac:dyDescent="0.2">
      <c r="J187" s="159"/>
      <c r="K187" s="159"/>
      <c r="L187" s="159"/>
      <c r="M187" s="159"/>
      <c r="N187" s="159"/>
      <c r="O187" s="159"/>
      <c r="P187" s="159"/>
    </row>
    <row r="188" spans="10:16" x14ac:dyDescent="0.2">
      <c r="J188" s="159"/>
      <c r="K188" s="159"/>
      <c r="L188" s="159"/>
      <c r="M188" s="159"/>
      <c r="N188" s="159"/>
      <c r="O188" s="159"/>
      <c r="P188" s="159"/>
    </row>
  </sheetData>
  <conditionalFormatting sqref="R8">
    <cfRule type="expression" dxfId="1" priority="2" stopIfTrue="1">
      <formula>"left($T$16,8)=internal"</formula>
    </cfRule>
  </conditionalFormatting>
  <conditionalFormatting sqref="M11">
    <cfRule type="cellIs" dxfId="0" priority="1" stopIfTrue="1" operator="notEqual">
      <formula>"Internal  "</formula>
    </cfRule>
  </conditionalFormatting>
  <pageMargins left="0.47" right="0.27" top="0.83" bottom="0.7" header="0.35" footer="0.59"/>
  <pageSetup paperSize="9" scale="64" fitToWidth="2" orientation="portrait" r:id="rId1"/>
  <headerFooter alignWithMargins="0">
    <oddHeader>&amp;Lpeter warm
info@peterwarm.co.uk
01752 542 546&amp;R&amp;A</oddHeader>
    <oddFooter>&amp;L&amp;D&amp;R&amp;Z&amp;F</oddFooter>
  </headerFooter>
  <colBreaks count="1" manualBreakCount="1">
    <brk id="17" max="82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D9"/>
  <sheetViews>
    <sheetView workbookViewId="0">
      <selection activeCell="D9" sqref="D9"/>
    </sheetView>
  </sheetViews>
  <sheetFormatPr defaultRowHeight="12.75" x14ac:dyDescent="0.2"/>
  <cols>
    <col min="1" max="1" width="10.140625" bestFit="1" customWidth="1"/>
  </cols>
  <sheetData>
    <row r="2" spans="1:4" x14ac:dyDescent="0.2">
      <c r="A2" s="1">
        <v>39530</v>
      </c>
      <c r="B2" t="s">
        <v>16</v>
      </c>
      <c r="C2">
        <v>11</v>
      </c>
      <c r="D2" t="s">
        <v>15</v>
      </c>
    </row>
    <row r="3" spans="1:4" x14ac:dyDescent="0.2">
      <c r="A3" s="1">
        <v>39610</v>
      </c>
      <c r="B3" t="s">
        <v>16</v>
      </c>
      <c r="C3">
        <v>12</v>
      </c>
      <c r="D3" t="s">
        <v>18</v>
      </c>
    </row>
    <row r="4" spans="1:4" x14ac:dyDescent="0.2">
      <c r="A4" s="1">
        <v>39643</v>
      </c>
      <c r="B4" t="s">
        <v>16</v>
      </c>
      <c r="C4">
        <v>13</v>
      </c>
      <c r="D4" t="s">
        <v>20</v>
      </c>
    </row>
    <row r="5" spans="1:4" x14ac:dyDescent="0.2">
      <c r="A5" s="1">
        <v>39649</v>
      </c>
      <c r="B5" t="s">
        <v>16</v>
      </c>
      <c r="C5">
        <v>14</v>
      </c>
      <c r="D5" t="s">
        <v>21</v>
      </c>
    </row>
    <row r="6" spans="1:4" x14ac:dyDescent="0.2">
      <c r="A6" s="1">
        <v>39659</v>
      </c>
      <c r="B6" t="s">
        <v>16</v>
      </c>
      <c r="C6">
        <v>15</v>
      </c>
      <c r="D6" t="s">
        <v>23</v>
      </c>
    </row>
    <row r="7" spans="1:4" x14ac:dyDescent="0.2">
      <c r="A7" s="1">
        <v>39668</v>
      </c>
      <c r="B7" t="s">
        <v>16</v>
      </c>
      <c r="C7">
        <v>16</v>
      </c>
      <c r="D7" t="s">
        <v>27</v>
      </c>
    </row>
    <row r="8" spans="1:4" x14ac:dyDescent="0.2">
      <c r="A8" s="1">
        <v>39674</v>
      </c>
      <c r="B8" t="s">
        <v>16</v>
      </c>
      <c r="C8">
        <v>17</v>
      </c>
      <c r="D8" t="s">
        <v>29</v>
      </c>
    </row>
    <row r="9" spans="1:4" x14ac:dyDescent="0.2">
      <c r="A9" s="1">
        <v>40156</v>
      </c>
      <c r="B9" t="s">
        <v>16</v>
      </c>
      <c r="C9">
        <v>18</v>
      </c>
      <c r="D9" t="s">
        <v>34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0"/>
  <sheetViews>
    <sheetView view="pageBreakPreview" topLeftCell="A22" zoomScaleNormal="75" zoomScaleSheetLayoutView="100" workbookViewId="0">
      <selection activeCell="G42" sqref="G42:H42"/>
    </sheetView>
  </sheetViews>
  <sheetFormatPr defaultColWidth="9.140625" defaultRowHeight="12.75" x14ac:dyDescent="0.2"/>
  <cols>
    <col min="1" max="1" width="5.140625" style="2" customWidth="1"/>
    <col min="2" max="2" width="6" style="2" customWidth="1"/>
    <col min="3" max="3" width="22.42578125" style="2" bestFit="1" customWidth="1"/>
    <col min="4" max="5" width="10.7109375" style="2" customWidth="1"/>
    <col min="6" max="6" width="10" style="2" bestFit="1" customWidth="1"/>
    <col min="7" max="7" width="10.7109375" style="2" customWidth="1"/>
    <col min="8" max="8" width="27.7109375" style="2" customWidth="1"/>
    <col min="9" max="9" width="2.7109375" style="2" customWidth="1"/>
    <col min="10" max="16384" width="9.140625" style="2"/>
  </cols>
  <sheetData>
    <row r="1" spans="2:9" ht="13.5" thickBot="1" x14ac:dyDescent="0.25">
      <c r="I1" s="2">
        <v>34</v>
      </c>
    </row>
    <row r="2" spans="2:9" x14ac:dyDescent="0.2">
      <c r="B2" s="32"/>
      <c r="C2" s="33"/>
      <c r="D2" s="33"/>
      <c r="E2" s="33"/>
      <c r="F2" s="33"/>
      <c r="G2" s="33"/>
      <c r="H2" s="34"/>
    </row>
    <row r="3" spans="2:9" x14ac:dyDescent="0.2">
      <c r="B3" s="35"/>
      <c r="C3" s="36"/>
      <c r="D3" s="36"/>
      <c r="E3" s="36"/>
      <c r="F3" s="36"/>
      <c r="G3" s="36"/>
      <c r="H3" s="37"/>
    </row>
    <row r="4" spans="2:9" x14ac:dyDescent="0.2">
      <c r="B4" s="35"/>
      <c r="C4" s="36"/>
      <c r="D4" s="36"/>
      <c r="E4" s="36"/>
      <c r="F4" s="36"/>
      <c r="G4" s="36"/>
      <c r="H4" s="37"/>
    </row>
    <row r="5" spans="2:9" x14ac:dyDescent="0.2">
      <c r="B5" s="35"/>
      <c r="C5" s="36"/>
      <c r="D5" s="36"/>
      <c r="E5" s="36"/>
      <c r="F5" s="36"/>
      <c r="G5" s="36"/>
      <c r="H5" s="37"/>
    </row>
    <row r="6" spans="2:9" x14ac:dyDescent="0.2">
      <c r="B6" s="35"/>
      <c r="C6" s="36"/>
      <c r="D6" s="36"/>
      <c r="E6" s="36"/>
      <c r="F6" s="36"/>
      <c r="G6" s="36"/>
      <c r="H6" s="37"/>
    </row>
    <row r="7" spans="2:9" x14ac:dyDescent="0.2">
      <c r="B7" s="35"/>
      <c r="C7" s="36"/>
      <c r="D7" s="36"/>
      <c r="E7" s="36"/>
      <c r="F7" s="36"/>
      <c r="G7" s="36"/>
      <c r="H7" s="37"/>
    </row>
    <row r="8" spans="2:9" x14ac:dyDescent="0.2">
      <c r="B8" s="35"/>
      <c r="C8" s="36"/>
      <c r="D8" s="36"/>
      <c r="E8" s="36"/>
      <c r="F8" s="36"/>
      <c r="G8" s="36"/>
      <c r="H8" s="37"/>
    </row>
    <row r="9" spans="2:9" x14ac:dyDescent="0.2">
      <c r="B9" s="35"/>
      <c r="C9" s="36"/>
      <c r="D9" s="36"/>
      <c r="E9" s="36"/>
      <c r="F9" s="36"/>
      <c r="G9" s="36"/>
      <c r="H9" s="37"/>
    </row>
    <row r="10" spans="2:9" x14ac:dyDescent="0.2">
      <c r="B10" s="35"/>
      <c r="C10" s="36"/>
      <c r="D10" s="36"/>
      <c r="E10" s="36"/>
      <c r="F10" s="36"/>
      <c r="G10" s="36"/>
      <c r="H10" s="37"/>
    </row>
    <row r="11" spans="2:9" x14ac:dyDescent="0.2">
      <c r="B11" s="35"/>
      <c r="C11" s="36"/>
      <c r="D11" s="36"/>
      <c r="E11" s="36"/>
      <c r="F11" s="36"/>
      <c r="G11" s="36"/>
      <c r="H11" s="37"/>
    </row>
    <row r="12" spans="2:9" x14ac:dyDescent="0.2">
      <c r="B12" s="35"/>
      <c r="C12" s="36"/>
      <c r="D12" s="36"/>
      <c r="E12" s="36"/>
      <c r="F12" s="36"/>
      <c r="G12" s="36"/>
      <c r="H12" s="37"/>
    </row>
    <row r="13" spans="2:9" x14ac:dyDescent="0.2">
      <c r="B13" s="35"/>
      <c r="C13" s="36"/>
      <c r="D13" s="36"/>
      <c r="E13" s="36"/>
      <c r="F13" s="36"/>
      <c r="G13" s="36"/>
      <c r="H13" s="37"/>
    </row>
    <row r="14" spans="2:9" x14ac:dyDescent="0.2">
      <c r="B14" s="35"/>
      <c r="C14" s="36"/>
      <c r="D14" s="36"/>
      <c r="E14" s="36"/>
      <c r="F14" s="36"/>
      <c r="G14" s="36"/>
      <c r="H14" s="37"/>
    </row>
    <row r="15" spans="2:9" x14ac:dyDescent="0.2">
      <c r="B15" s="35"/>
      <c r="C15" s="36"/>
      <c r="D15" s="36"/>
      <c r="E15" s="36"/>
      <c r="F15" s="36"/>
      <c r="G15" s="36"/>
      <c r="H15" s="37"/>
    </row>
    <row r="16" spans="2:9" x14ac:dyDescent="0.2">
      <c r="B16" s="35"/>
      <c r="C16" s="36"/>
      <c r="D16" s="36"/>
      <c r="E16" s="36"/>
      <c r="F16" s="36"/>
      <c r="G16" s="36"/>
      <c r="H16" s="37"/>
    </row>
    <row r="17" spans="2:8" x14ac:dyDescent="0.2">
      <c r="B17" s="35"/>
      <c r="C17" s="36"/>
      <c r="D17" s="36"/>
      <c r="E17" s="36"/>
      <c r="F17" s="36"/>
      <c r="G17" s="36"/>
      <c r="H17" s="37"/>
    </row>
    <row r="18" spans="2:8" x14ac:dyDescent="0.2">
      <c r="B18" s="35"/>
      <c r="C18" s="36"/>
      <c r="D18" s="36"/>
      <c r="E18" s="36"/>
      <c r="F18" s="36"/>
      <c r="G18" s="36"/>
      <c r="H18" s="37"/>
    </row>
    <row r="19" spans="2:8" x14ac:dyDescent="0.2">
      <c r="B19" s="35"/>
      <c r="C19" s="36"/>
      <c r="D19" s="36"/>
      <c r="E19" s="36"/>
      <c r="F19" s="36"/>
      <c r="G19" s="36"/>
      <c r="H19" s="37"/>
    </row>
    <row r="20" spans="2:8" x14ac:dyDescent="0.2">
      <c r="B20" s="35"/>
      <c r="C20" s="36"/>
      <c r="D20" s="36"/>
      <c r="E20" s="36"/>
      <c r="F20" s="36"/>
      <c r="G20" s="36"/>
      <c r="H20" s="37"/>
    </row>
    <row r="21" spans="2:8" x14ac:dyDescent="0.2">
      <c r="B21" s="35"/>
      <c r="C21" s="36"/>
      <c r="D21" s="36"/>
      <c r="E21" s="36"/>
      <c r="F21" s="36"/>
      <c r="G21" s="36"/>
      <c r="H21" s="37"/>
    </row>
    <row r="22" spans="2:8" x14ac:dyDescent="0.2">
      <c r="B22" s="35"/>
      <c r="C22" s="36"/>
      <c r="D22" s="36"/>
      <c r="E22" s="36"/>
      <c r="F22" s="36"/>
      <c r="G22" s="36"/>
      <c r="H22" s="37"/>
    </row>
    <row r="23" spans="2:8" x14ac:dyDescent="0.2">
      <c r="B23" s="35"/>
      <c r="C23" s="36"/>
      <c r="D23" s="36"/>
      <c r="E23" s="36"/>
      <c r="F23" s="36"/>
      <c r="G23" s="36"/>
      <c r="H23" s="37"/>
    </row>
    <row r="24" spans="2:8" x14ac:dyDescent="0.2">
      <c r="B24" s="35"/>
      <c r="C24" s="36"/>
      <c r="D24" s="36"/>
      <c r="E24" s="36"/>
      <c r="F24" s="36"/>
      <c r="G24" s="36"/>
      <c r="H24" s="37"/>
    </row>
    <row r="25" spans="2:8" x14ac:dyDescent="0.2">
      <c r="B25" s="35"/>
      <c r="C25" s="36"/>
      <c r="D25" s="36"/>
      <c r="E25" s="36"/>
      <c r="F25" s="36"/>
      <c r="G25" s="36"/>
      <c r="H25" s="37"/>
    </row>
    <row r="26" spans="2:8" x14ac:dyDescent="0.2">
      <c r="B26" s="35"/>
      <c r="C26" s="11"/>
      <c r="D26" s="36"/>
      <c r="E26" s="36"/>
      <c r="F26" s="36"/>
      <c r="G26" s="36"/>
      <c r="H26" s="37"/>
    </row>
    <row r="27" spans="2:8" x14ac:dyDescent="0.2">
      <c r="B27" s="35"/>
      <c r="C27" s="36"/>
      <c r="D27" s="36"/>
      <c r="E27" s="36"/>
      <c r="F27" s="36"/>
      <c r="G27" s="36"/>
      <c r="H27" s="37"/>
    </row>
    <row r="28" spans="2:8" x14ac:dyDescent="0.2">
      <c r="B28" s="35"/>
      <c r="C28" s="36"/>
      <c r="D28" s="36"/>
      <c r="E28" s="36"/>
      <c r="F28" s="36"/>
      <c r="G28" s="36"/>
      <c r="H28" s="37"/>
    </row>
    <row r="29" spans="2:8" x14ac:dyDescent="0.2">
      <c r="B29" s="35"/>
      <c r="C29" s="36"/>
      <c r="D29" s="36"/>
      <c r="E29" s="36"/>
      <c r="F29" s="36"/>
      <c r="G29" s="36"/>
      <c r="H29" s="37"/>
    </row>
    <row r="30" spans="2:8" x14ac:dyDescent="0.2">
      <c r="B30" s="35"/>
      <c r="C30" s="36"/>
      <c r="D30" s="36"/>
      <c r="E30" s="36"/>
      <c r="F30" s="36"/>
      <c r="G30" s="36"/>
      <c r="H30" s="37"/>
    </row>
    <row r="31" spans="2:8" x14ac:dyDescent="0.2">
      <c r="B31" s="35"/>
      <c r="C31" s="36"/>
      <c r="D31" s="36"/>
      <c r="E31" s="36"/>
      <c r="F31" s="36"/>
      <c r="G31" s="36"/>
      <c r="H31" s="37"/>
    </row>
    <row r="32" spans="2:8" x14ac:dyDescent="0.2">
      <c r="B32" s="35"/>
      <c r="C32" s="36"/>
      <c r="D32" s="36"/>
      <c r="E32" s="36"/>
      <c r="F32" s="36"/>
      <c r="G32" s="36"/>
      <c r="H32" s="37"/>
    </row>
    <row r="33" spans="2:8" ht="13.5" thickBot="1" x14ac:dyDescent="0.25">
      <c r="B33" s="38"/>
      <c r="C33" s="39"/>
      <c r="D33" s="39"/>
      <c r="E33" s="39"/>
      <c r="F33" s="39"/>
      <c r="G33" s="39"/>
      <c r="H33" s="40"/>
    </row>
    <row r="34" spans="2:8" ht="13.5" thickBot="1" x14ac:dyDescent="0.25">
      <c r="B34"/>
      <c r="C34"/>
      <c r="D34"/>
      <c r="E34"/>
      <c r="F34"/>
      <c r="G34"/>
      <c r="H34"/>
    </row>
    <row r="35" spans="2:8" x14ac:dyDescent="0.2">
      <c r="B35" s="252"/>
      <c r="C35" s="253" t="s">
        <v>242</v>
      </c>
      <c r="D35" s="279" t="s">
        <v>243</v>
      </c>
      <c r="E35" s="279"/>
      <c r="F35" s="253" t="s">
        <v>36</v>
      </c>
      <c r="G35" s="277" t="s">
        <v>24</v>
      </c>
      <c r="H35" s="278"/>
    </row>
    <row r="36" spans="2:8" x14ac:dyDescent="0.2">
      <c r="B36" s="254"/>
      <c r="C36" s="248" t="s">
        <v>28</v>
      </c>
      <c r="D36" s="271"/>
      <c r="E36" s="272"/>
      <c r="F36" s="255" t="s">
        <v>270</v>
      </c>
      <c r="G36" s="271" t="s">
        <v>271</v>
      </c>
      <c r="H36" s="273"/>
    </row>
    <row r="37" spans="2:8" x14ac:dyDescent="0.2">
      <c r="B37" s="254" t="s">
        <v>25</v>
      </c>
      <c r="C37" s="251" t="s">
        <v>241</v>
      </c>
      <c r="D37" s="271" t="s">
        <v>269</v>
      </c>
      <c r="E37" s="272"/>
      <c r="F37" s="255" t="s">
        <v>286</v>
      </c>
      <c r="G37" s="271" t="s">
        <v>274</v>
      </c>
      <c r="H37" s="273"/>
    </row>
    <row r="38" spans="2:8" x14ac:dyDescent="0.2">
      <c r="B38" s="254" t="s">
        <v>26</v>
      </c>
      <c r="C38" s="255" t="s">
        <v>249</v>
      </c>
      <c r="D38" s="271" t="s">
        <v>269</v>
      </c>
      <c r="E38" s="272"/>
      <c r="F38" s="255" t="s">
        <v>287</v>
      </c>
      <c r="G38" s="271" t="s">
        <v>275</v>
      </c>
      <c r="H38" s="273"/>
    </row>
    <row r="39" spans="2:8" x14ac:dyDescent="0.2">
      <c r="B39" s="254" t="s">
        <v>192</v>
      </c>
      <c r="C39" s="255" t="s">
        <v>250</v>
      </c>
      <c r="D39" s="271" t="s">
        <v>244</v>
      </c>
      <c r="E39" s="272"/>
      <c r="F39" s="255" t="s">
        <v>288</v>
      </c>
      <c r="G39" s="271" t="s">
        <v>268</v>
      </c>
      <c r="H39" s="273"/>
    </row>
    <row r="40" spans="2:8" ht="12.75" customHeight="1" x14ac:dyDescent="0.2">
      <c r="B40" s="254" t="s">
        <v>246</v>
      </c>
      <c r="C40" s="255" t="s">
        <v>252</v>
      </c>
      <c r="D40" s="271" t="s">
        <v>248</v>
      </c>
      <c r="E40" s="272"/>
      <c r="F40" s="256" t="s">
        <v>255</v>
      </c>
      <c r="G40" s="271" t="s">
        <v>256</v>
      </c>
      <c r="H40" s="273"/>
    </row>
    <row r="41" spans="2:8" x14ac:dyDescent="0.2">
      <c r="B41" s="254" t="s">
        <v>251</v>
      </c>
      <c r="C41" s="255" t="s">
        <v>257</v>
      </c>
      <c r="D41" s="271" t="s">
        <v>244</v>
      </c>
      <c r="E41" s="272"/>
      <c r="F41" s="256" t="s">
        <v>258</v>
      </c>
      <c r="G41" s="271" t="s">
        <v>259</v>
      </c>
      <c r="H41" s="273"/>
    </row>
    <row r="42" spans="2:8" x14ac:dyDescent="0.2">
      <c r="B42" s="254" t="s">
        <v>247</v>
      </c>
      <c r="C42" s="255" t="s">
        <v>313</v>
      </c>
      <c r="D42" s="271" t="s">
        <v>244</v>
      </c>
      <c r="E42" s="272"/>
      <c r="F42" s="255" t="s">
        <v>277</v>
      </c>
      <c r="G42" s="271" t="s">
        <v>314</v>
      </c>
      <c r="H42" s="273"/>
    </row>
    <row r="43" spans="2:8" ht="24" x14ac:dyDescent="0.2">
      <c r="B43" s="254" t="s">
        <v>254</v>
      </c>
      <c r="C43" s="264" t="s">
        <v>276</v>
      </c>
      <c r="D43" s="271" t="s">
        <v>245</v>
      </c>
      <c r="E43" s="272"/>
      <c r="F43" s="256" t="s">
        <v>277</v>
      </c>
      <c r="G43" s="271" t="s">
        <v>278</v>
      </c>
      <c r="H43" s="273"/>
    </row>
    <row r="44" spans="2:8" x14ac:dyDescent="0.2">
      <c r="B44" s="254" t="s">
        <v>263</v>
      </c>
      <c r="C44" s="255" t="s">
        <v>260</v>
      </c>
      <c r="D44" s="271" t="s">
        <v>261</v>
      </c>
      <c r="E44" s="272"/>
      <c r="F44" s="256" t="s">
        <v>253</v>
      </c>
      <c r="G44" s="271" t="s">
        <v>262</v>
      </c>
      <c r="H44" s="273"/>
    </row>
    <row r="45" spans="2:8" x14ac:dyDescent="0.2">
      <c r="B45" s="254" t="s">
        <v>264</v>
      </c>
      <c r="C45" s="255" t="s">
        <v>265</v>
      </c>
      <c r="D45" s="271" t="s">
        <v>245</v>
      </c>
      <c r="E45" s="272"/>
      <c r="F45" s="256" t="s">
        <v>266</v>
      </c>
      <c r="G45" s="271" t="s">
        <v>267</v>
      </c>
      <c r="H45" s="273"/>
    </row>
    <row r="46" spans="2:8" ht="13.5" customHeight="1" thickBot="1" x14ac:dyDescent="0.25">
      <c r="B46" s="257"/>
      <c r="C46" s="247" t="s">
        <v>35</v>
      </c>
      <c r="D46" s="274"/>
      <c r="E46" s="274"/>
      <c r="F46" s="263" t="s">
        <v>272</v>
      </c>
      <c r="G46" s="275" t="s">
        <v>273</v>
      </c>
      <c r="H46" s="276"/>
    </row>
    <row r="47" spans="2:8" x14ac:dyDescent="0.2">
      <c r="B47" s="259"/>
      <c r="C47" s="260"/>
      <c r="D47" s="260"/>
      <c r="E47" s="261"/>
      <c r="F47" s="262"/>
      <c r="G47" s="260"/>
      <c r="H47" s="261"/>
    </row>
    <row r="48" spans="2:8" x14ac:dyDescent="0.2">
      <c r="B48" s="41"/>
      <c r="C48" s="11"/>
      <c r="D48" s="41"/>
      <c r="E48" s="41"/>
      <c r="F48" s="41"/>
    </row>
    <row r="49" spans="6:6" x14ac:dyDescent="0.2">
      <c r="F49" s="42"/>
    </row>
    <row r="50" spans="6:6" ht="12.75" customHeight="1" x14ac:dyDescent="0.2"/>
  </sheetData>
  <mergeCells count="24">
    <mergeCell ref="D39:E39"/>
    <mergeCell ref="G39:H39"/>
    <mergeCell ref="G35:H35"/>
    <mergeCell ref="G36:H36"/>
    <mergeCell ref="G37:H37"/>
    <mergeCell ref="G38:H38"/>
    <mergeCell ref="D35:E35"/>
    <mergeCell ref="D36:E36"/>
    <mergeCell ref="D37:E37"/>
    <mergeCell ref="D38:E38"/>
    <mergeCell ref="D46:E46"/>
    <mergeCell ref="G46:H46"/>
    <mergeCell ref="D42:E42"/>
    <mergeCell ref="G42:H42"/>
    <mergeCell ref="D41:E41"/>
    <mergeCell ref="G41:H41"/>
    <mergeCell ref="D40:E40"/>
    <mergeCell ref="G40:H40"/>
    <mergeCell ref="D44:E44"/>
    <mergeCell ref="G44:H44"/>
    <mergeCell ref="D45:E45"/>
    <mergeCell ref="G45:H45"/>
    <mergeCell ref="D43:E43"/>
    <mergeCell ref="G43:H43"/>
  </mergeCells>
  <phoneticPr fontId="2" type="noConversion"/>
  <pageMargins left="0.47" right="0.27" top="0.83" bottom="0.7" header="0.35" footer="0.59"/>
  <pageSetup paperSize="9" scale="91" orientation="portrait" r:id="rId1"/>
  <headerFooter alignWithMargins="0">
    <oddHeader>&amp;Lpeter warm
info@peterwarm.co.uk
01752 542 546&amp;R&amp;A</oddHeader>
    <oddFooter>&amp;L&amp;D&amp;R&amp;Z&amp;F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view="pageBreakPreview" topLeftCell="A16" zoomScaleNormal="75" zoomScaleSheetLayoutView="100" workbookViewId="0">
      <selection activeCell="H23" sqref="H23"/>
    </sheetView>
  </sheetViews>
  <sheetFormatPr defaultColWidth="9.140625" defaultRowHeight="12.75" x14ac:dyDescent="0.2"/>
  <cols>
    <col min="1" max="1" width="5.140625" style="2" customWidth="1"/>
    <col min="2" max="2" width="10.7109375" style="2" customWidth="1"/>
    <col min="3" max="3" width="13.140625" style="2" customWidth="1"/>
    <col min="4" max="7" width="10.7109375" style="2" customWidth="1"/>
    <col min="8" max="8" width="27.85546875" style="2" customWidth="1"/>
    <col min="9" max="9" width="4" style="2" customWidth="1"/>
    <col min="10" max="16384" width="9.140625" style="2"/>
  </cols>
  <sheetData>
    <row r="1" spans="2:9" ht="13.5" thickBot="1" x14ac:dyDescent="0.25">
      <c r="I1" s="2">
        <v>34</v>
      </c>
    </row>
    <row r="2" spans="2:9" x14ac:dyDescent="0.2">
      <c r="B2" s="266" t="s">
        <v>284</v>
      </c>
      <c r="C2" s="33"/>
      <c r="D2" s="33"/>
      <c r="E2" s="33"/>
      <c r="F2" s="33"/>
      <c r="G2" s="33"/>
      <c r="H2" s="34"/>
    </row>
    <row r="3" spans="2:9" x14ac:dyDescent="0.2">
      <c r="B3" s="35"/>
      <c r="C3" s="43"/>
      <c r="D3" s="36"/>
      <c r="E3" s="36"/>
      <c r="F3" s="36"/>
      <c r="G3" s="36"/>
      <c r="H3" s="37"/>
    </row>
    <row r="4" spans="2:9" x14ac:dyDescent="0.2">
      <c r="B4" s="35"/>
      <c r="C4" s="36"/>
      <c r="D4" s="36"/>
      <c r="E4" s="36"/>
      <c r="F4" s="36"/>
      <c r="G4" s="36"/>
      <c r="H4" s="37"/>
    </row>
    <row r="5" spans="2:9" x14ac:dyDescent="0.2">
      <c r="B5" s="35"/>
      <c r="C5" s="36"/>
      <c r="D5" s="36"/>
      <c r="E5" s="36"/>
      <c r="F5" s="36"/>
      <c r="G5" s="36"/>
      <c r="H5" s="37"/>
    </row>
    <row r="6" spans="2:9" x14ac:dyDescent="0.2">
      <c r="B6" s="35"/>
      <c r="C6" s="36"/>
      <c r="D6" s="36"/>
      <c r="E6" s="36"/>
      <c r="F6" s="36"/>
      <c r="G6" s="36"/>
      <c r="H6" s="37"/>
    </row>
    <row r="7" spans="2:9" x14ac:dyDescent="0.2">
      <c r="B7" s="35"/>
      <c r="C7" s="36"/>
      <c r="D7" s="36"/>
      <c r="E7" s="36"/>
      <c r="F7" s="36"/>
      <c r="G7" s="36"/>
      <c r="H7" s="37"/>
    </row>
    <row r="8" spans="2:9" x14ac:dyDescent="0.2">
      <c r="B8" s="35"/>
      <c r="C8" s="36"/>
      <c r="D8" s="36"/>
      <c r="E8" s="36"/>
      <c r="F8" s="36"/>
      <c r="G8" s="36"/>
      <c r="H8" s="37"/>
    </row>
    <row r="9" spans="2:9" x14ac:dyDescent="0.2">
      <c r="B9" s="35"/>
      <c r="C9" s="36"/>
      <c r="D9" s="36"/>
      <c r="E9" s="36"/>
      <c r="F9" s="36"/>
      <c r="G9" s="36"/>
      <c r="H9" s="37"/>
    </row>
    <row r="10" spans="2:9" x14ac:dyDescent="0.2">
      <c r="B10" s="35"/>
      <c r="C10" s="36"/>
      <c r="D10" s="36"/>
      <c r="E10" s="36"/>
      <c r="F10" s="36"/>
      <c r="G10" s="36"/>
      <c r="H10" s="37"/>
    </row>
    <row r="11" spans="2:9" x14ac:dyDescent="0.2">
      <c r="B11" s="35"/>
      <c r="C11" s="36"/>
      <c r="D11" s="36"/>
      <c r="E11" s="36"/>
      <c r="F11" s="36"/>
      <c r="G11" s="36"/>
      <c r="H11" s="37"/>
    </row>
    <row r="12" spans="2:9" x14ac:dyDescent="0.2">
      <c r="B12" s="35"/>
      <c r="C12" s="36"/>
      <c r="D12" s="36"/>
      <c r="E12" s="36"/>
      <c r="F12" s="36"/>
      <c r="G12" s="36"/>
      <c r="H12" s="37"/>
    </row>
    <row r="13" spans="2:9" x14ac:dyDescent="0.2">
      <c r="B13" s="35"/>
      <c r="C13" s="36"/>
      <c r="D13" s="36"/>
      <c r="E13" s="36"/>
      <c r="F13" s="36"/>
      <c r="G13" s="36"/>
      <c r="H13" s="37"/>
    </row>
    <row r="14" spans="2:9" x14ac:dyDescent="0.2">
      <c r="B14" s="35"/>
      <c r="C14" s="36"/>
      <c r="D14" s="36"/>
      <c r="E14" s="36"/>
      <c r="F14" s="36"/>
      <c r="G14" s="36"/>
      <c r="H14" s="37"/>
    </row>
    <row r="15" spans="2:9" x14ac:dyDescent="0.2">
      <c r="B15" s="35"/>
      <c r="C15" s="36"/>
      <c r="D15" s="36"/>
      <c r="E15" s="36"/>
      <c r="F15" s="36"/>
      <c r="G15" s="36"/>
      <c r="H15" s="37"/>
    </row>
    <row r="16" spans="2:9" x14ac:dyDescent="0.2">
      <c r="B16" s="35"/>
      <c r="C16" s="36"/>
      <c r="D16" s="36"/>
      <c r="E16" s="36"/>
      <c r="F16" s="36"/>
      <c r="G16" s="36"/>
      <c r="H16" s="37"/>
    </row>
    <row r="17" spans="2:8" x14ac:dyDescent="0.2">
      <c r="B17" s="35"/>
      <c r="C17" s="36"/>
      <c r="D17" s="36"/>
      <c r="E17" s="36"/>
      <c r="F17" s="36"/>
      <c r="G17" s="36"/>
      <c r="H17" s="37"/>
    </row>
    <row r="18" spans="2:8" x14ac:dyDescent="0.2">
      <c r="B18" s="35"/>
      <c r="C18" s="36"/>
      <c r="D18" s="36"/>
      <c r="E18" s="36"/>
      <c r="F18" s="36"/>
      <c r="G18" s="36"/>
      <c r="H18" s="37"/>
    </row>
    <row r="19" spans="2:8" x14ac:dyDescent="0.2">
      <c r="B19" s="35"/>
      <c r="C19" s="36"/>
      <c r="D19" s="36"/>
      <c r="E19" s="36"/>
      <c r="F19" s="36"/>
      <c r="G19" s="36"/>
      <c r="H19" s="37"/>
    </row>
    <row r="20" spans="2:8" x14ac:dyDescent="0.2">
      <c r="B20" s="35"/>
      <c r="C20" s="36"/>
      <c r="D20" s="36"/>
      <c r="E20" s="36"/>
      <c r="F20" s="36"/>
      <c r="G20" s="36"/>
      <c r="H20" s="37"/>
    </row>
    <row r="21" spans="2:8" x14ac:dyDescent="0.2">
      <c r="B21" s="35"/>
      <c r="C21" s="36"/>
      <c r="D21" s="36"/>
      <c r="E21" s="36"/>
      <c r="F21" s="36"/>
      <c r="G21" s="36"/>
      <c r="H21" s="37"/>
    </row>
    <row r="22" spans="2:8" x14ac:dyDescent="0.2">
      <c r="B22" s="35"/>
      <c r="C22" s="36"/>
      <c r="D22" s="36"/>
      <c r="E22" s="36"/>
      <c r="F22" s="36"/>
      <c r="G22" s="36"/>
      <c r="H22" s="37"/>
    </row>
    <row r="23" spans="2:8" x14ac:dyDescent="0.2">
      <c r="B23" s="35"/>
      <c r="C23" s="36"/>
      <c r="D23" s="36"/>
      <c r="E23" s="36"/>
      <c r="F23" s="36"/>
      <c r="G23" s="36"/>
      <c r="H23" s="37"/>
    </row>
    <row r="24" spans="2:8" x14ac:dyDescent="0.2">
      <c r="B24" s="35"/>
      <c r="C24" s="36"/>
      <c r="D24" s="36"/>
      <c r="E24" s="36"/>
      <c r="F24" s="36"/>
      <c r="G24" s="36"/>
      <c r="H24" s="37"/>
    </row>
    <row r="25" spans="2:8" x14ac:dyDescent="0.2">
      <c r="B25" s="35"/>
      <c r="C25" s="36"/>
      <c r="D25" s="36"/>
      <c r="E25" s="36"/>
      <c r="F25" s="36"/>
      <c r="G25" s="36"/>
      <c r="H25" s="37"/>
    </row>
    <row r="26" spans="2:8" x14ac:dyDescent="0.2">
      <c r="B26" s="35"/>
      <c r="C26" s="36"/>
      <c r="D26" s="36"/>
      <c r="E26" s="36"/>
      <c r="F26" s="36"/>
      <c r="G26" s="36"/>
      <c r="H26" s="37"/>
    </row>
    <row r="27" spans="2:8" x14ac:dyDescent="0.2">
      <c r="B27" s="35"/>
      <c r="C27" s="36"/>
      <c r="D27" s="36"/>
      <c r="E27" s="36"/>
      <c r="F27" s="36"/>
      <c r="G27" s="36"/>
      <c r="H27" s="37"/>
    </row>
    <row r="28" spans="2:8" x14ac:dyDescent="0.2">
      <c r="B28" s="35"/>
      <c r="C28" s="36"/>
      <c r="D28" s="36"/>
      <c r="E28" s="36"/>
      <c r="F28" s="36"/>
      <c r="G28" s="36"/>
      <c r="H28" s="37"/>
    </row>
    <row r="29" spans="2:8" x14ac:dyDescent="0.2">
      <c r="B29" s="35"/>
      <c r="C29" s="36"/>
      <c r="D29" s="36"/>
      <c r="E29" s="36"/>
      <c r="F29" s="36"/>
      <c r="G29" s="36"/>
      <c r="H29" s="37"/>
    </row>
    <row r="30" spans="2:8" x14ac:dyDescent="0.2">
      <c r="B30" s="35"/>
      <c r="C30" s="36"/>
      <c r="D30" s="36"/>
      <c r="E30" s="36"/>
      <c r="F30" s="36"/>
      <c r="G30" s="36"/>
      <c r="H30" s="37"/>
    </row>
    <row r="31" spans="2:8" x14ac:dyDescent="0.2">
      <c r="B31" s="35"/>
      <c r="C31" s="36"/>
      <c r="D31" s="36"/>
      <c r="E31" s="36"/>
      <c r="F31" s="36"/>
      <c r="G31" s="36"/>
      <c r="H31" s="37"/>
    </row>
    <row r="32" spans="2:8" x14ac:dyDescent="0.2">
      <c r="B32" s="35"/>
      <c r="C32" s="36" t="s">
        <v>227</v>
      </c>
      <c r="D32" s="251" t="s">
        <v>279</v>
      </c>
      <c r="E32" s="36">
        <v>92</v>
      </c>
      <c r="F32" s="265" t="s">
        <v>5</v>
      </c>
      <c r="G32" s="36"/>
      <c r="H32" s="37"/>
    </row>
    <row r="33" spans="2:8" x14ac:dyDescent="0.2">
      <c r="B33" s="35"/>
      <c r="C33" s="36"/>
      <c r="D33" s="251" t="s">
        <v>280</v>
      </c>
      <c r="E33" s="36">
        <v>130</v>
      </c>
      <c r="F33" s="265" t="s">
        <v>5</v>
      </c>
      <c r="G33" s="36"/>
      <c r="H33" s="37"/>
    </row>
    <row r="34" spans="2:8" x14ac:dyDescent="0.2">
      <c r="B34" s="35"/>
      <c r="C34" s="245"/>
      <c r="D34" s="251" t="s">
        <v>285</v>
      </c>
      <c r="E34" s="251">
        <v>0.77100000000000002</v>
      </c>
      <c r="F34" s="36" t="s">
        <v>2</v>
      </c>
      <c r="G34" s="36"/>
      <c r="H34" s="37"/>
    </row>
    <row r="35" spans="2:8" x14ac:dyDescent="0.2">
      <c r="B35" s="35"/>
      <c r="C35" s="245"/>
      <c r="D35" s="36"/>
      <c r="E35" s="36"/>
      <c r="F35" s="36"/>
      <c r="G35" s="36"/>
      <c r="H35" s="37"/>
    </row>
    <row r="36" spans="2:8" x14ac:dyDescent="0.2">
      <c r="B36" s="35" t="s">
        <v>281</v>
      </c>
      <c r="D36" s="36"/>
      <c r="E36" s="36"/>
      <c r="F36" s="36"/>
      <c r="G36" s="36"/>
      <c r="H36" s="37"/>
    </row>
    <row r="37" spans="2:8" x14ac:dyDescent="0.2">
      <c r="B37" s="35" t="s">
        <v>282</v>
      </c>
      <c r="C37" s="36"/>
      <c r="D37" s="36"/>
      <c r="E37" s="36"/>
      <c r="F37" s="36"/>
      <c r="G37" s="36"/>
      <c r="H37" s="37"/>
    </row>
    <row r="38" spans="2:8" ht="13.5" thickBot="1" x14ac:dyDescent="0.25">
      <c r="B38" s="38" t="s">
        <v>283</v>
      </c>
      <c r="C38" s="39"/>
      <c r="D38" s="39"/>
      <c r="E38" s="39"/>
      <c r="F38" s="39"/>
      <c r="G38" s="39"/>
      <c r="H38" s="40"/>
    </row>
    <row r="39" spans="2:8" ht="13.5" thickBot="1" x14ac:dyDescent="0.25">
      <c r="B39"/>
      <c r="C39"/>
      <c r="D39"/>
      <c r="E39"/>
      <c r="F39"/>
      <c r="G39"/>
      <c r="H39"/>
    </row>
    <row r="40" spans="2:8" ht="12.75" customHeight="1" x14ac:dyDescent="0.2">
      <c r="B40" s="252"/>
      <c r="C40" s="253" t="s">
        <v>242</v>
      </c>
      <c r="D40" s="279" t="s">
        <v>243</v>
      </c>
      <c r="E40" s="279"/>
      <c r="F40" s="253" t="s">
        <v>36</v>
      </c>
      <c r="G40" s="277" t="s">
        <v>24</v>
      </c>
      <c r="H40" s="278"/>
    </row>
    <row r="41" spans="2:8" ht="12.75" customHeight="1" thickBot="1" x14ac:dyDescent="0.25">
      <c r="B41" s="257" t="s">
        <v>25</v>
      </c>
      <c r="C41" s="267" t="s">
        <v>241</v>
      </c>
      <c r="D41" s="275" t="s">
        <v>269</v>
      </c>
      <c r="E41" s="274"/>
      <c r="F41" s="258" t="s">
        <v>286</v>
      </c>
      <c r="G41" s="275" t="s">
        <v>274</v>
      </c>
      <c r="H41" s="276"/>
    </row>
    <row r="42" spans="2:8" ht="12.75" customHeight="1" x14ac:dyDescent="0.2">
      <c r="F42" s="42"/>
    </row>
    <row r="49" ht="12.75" customHeight="1" x14ac:dyDescent="0.2"/>
  </sheetData>
  <mergeCells count="4">
    <mergeCell ref="G40:H40"/>
    <mergeCell ref="G41:H41"/>
    <mergeCell ref="D40:E40"/>
    <mergeCell ref="D41:E41"/>
  </mergeCells>
  <phoneticPr fontId="2" type="noConversion"/>
  <pageMargins left="0.47" right="0.27" top="0.83" bottom="0.7" header="0.35" footer="0.59"/>
  <pageSetup paperSize="9" scale="91" orientation="portrait" r:id="rId1"/>
  <headerFooter alignWithMargins="0">
    <oddHeader>&amp;Lpeter warm
info@peterwarm.co.uk
01752 542 546&amp;R&amp;A</oddHeader>
    <oddFooter>&amp;L&amp;D&amp;R&amp;Z&amp;F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169"/>
  <sheetViews>
    <sheetView view="pageBreakPreview" zoomScale="66" zoomScaleNormal="75" workbookViewId="0">
      <selection activeCell="K10" sqref="K10"/>
    </sheetView>
  </sheetViews>
  <sheetFormatPr defaultColWidth="9.140625" defaultRowHeight="12.75" x14ac:dyDescent="0.2"/>
  <cols>
    <col min="1" max="1" width="4" style="2" customWidth="1"/>
    <col min="2" max="7" width="9.140625" style="2"/>
    <col min="8" max="8" width="10.28515625" style="2" bestFit="1" customWidth="1"/>
    <col min="9" max="9" width="3.28515625" style="2" customWidth="1"/>
    <col min="10" max="16" width="10.7109375" style="2" customWidth="1"/>
    <col min="17" max="17" width="4.5703125" style="2" customWidth="1"/>
    <col min="18" max="18" width="3" style="2" customWidth="1"/>
    <col min="19" max="23" width="41.85546875" style="2" customWidth="1"/>
    <col min="24" max="16384" width="9.140625" style="2"/>
  </cols>
  <sheetData>
    <row r="1" spans="2:21" ht="13.5" thickBot="1" x14ac:dyDescent="0.25">
      <c r="I1" s="3">
        <v>34</v>
      </c>
      <c r="S1" s="4"/>
      <c r="T1" s="4"/>
      <c r="U1" s="5"/>
    </row>
    <row r="2" spans="2:21" x14ac:dyDescent="0.2">
      <c r="I2" s="3"/>
      <c r="J2" s="110" t="s">
        <v>122</v>
      </c>
      <c r="K2" s="111" t="s">
        <v>128</v>
      </c>
      <c r="L2" s="111"/>
      <c r="M2" s="111"/>
      <c r="N2" s="112" t="s">
        <v>123</v>
      </c>
      <c r="O2" s="116"/>
      <c r="P2" s="118"/>
    </row>
    <row r="3" spans="2:21" x14ac:dyDescent="0.2">
      <c r="I3" s="3"/>
      <c r="J3" s="113" t="s">
        <v>124</v>
      </c>
      <c r="K3" s="20"/>
      <c r="L3" s="20"/>
      <c r="M3" s="20"/>
      <c r="N3" s="25" t="s">
        <v>125</v>
      </c>
      <c r="O3" s="117"/>
      <c r="P3" s="44"/>
    </row>
    <row r="4" spans="2:21" x14ac:dyDescent="0.2">
      <c r="I4" s="3"/>
      <c r="J4" s="113" t="s">
        <v>33</v>
      </c>
      <c r="K4" s="114" t="str">
        <f ca="1">MID(CELL("filename",B1),FIND("]",CELL("filename",B1))+1,255)</f>
        <v>Ambient Junction</v>
      </c>
      <c r="L4" s="114"/>
      <c r="M4" s="23"/>
      <c r="N4" s="25" t="s">
        <v>126</v>
      </c>
      <c r="O4" s="20"/>
      <c r="P4" s="44"/>
    </row>
    <row r="5" spans="2:21" ht="13.5" thickBot="1" x14ac:dyDescent="0.25">
      <c r="I5" s="3"/>
      <c r="J5" s="115" t="s">
        <v>143</v>
      </c>
      <c r="K5" s="45"/>
      <c r="L5" s="45"/>
      <c r="M5" s="45"/>
      <c r="N5" s="124" t="s">
        <v>127</v>
      </c>
      <c r="O5" s="45"/>
      <c r="P5" s="46"/>
    </row>
    <row r="6" spans="2:21" ht="13.5" thickBot="1" x14ac:dyDescent="0.25">
      <c r="I6" s="3"/>
    </row>
    <row r="7" spans="2:21" ht="23.25" x14ac:dyDescent="0.35">
      <c r="B7" s="119" t="s">
        <v>144</v>
      </c>
      <c r="C7" s="7"/>
      <c r="D7" s="7"/>
      <c r="E7" s="7"/>
      <c r="F7" s="7"/>
      <c r="G7" s="7"/>
      <c r="H7" s="8"/>
      <c r="J7" s="6" t="s">
        <v>7</v>
      </c>
      <c r="K7" s="7" t="s">
        <v>8</v>
      </c>
      <c r="L7" s="9" t="s">
        <v>9</v>
      </c>
      <c r="M7" s="7" t="s">
        <v>10</v>
      </c>
      <c r="N7" s="7" t="s">
        <v>11</v>
      </c>
      <c r="O7" s="7" t="s">
        <v>12</v>
      </c>
      <c r="P7" s="8" t="s">
        <v>13</v>
      </c>
    </row>
    <row r="8" spans="2:21" x14ac:dyDescent="0.2">
      <c r="B8" s="125" t="s">
        <v>132</v>
      </c>
      <c r="C8" s="122"/>
      <c r="D8" s="11"/>
      <c r="E8" s="11"/>
      <c r="F8" s="11"/>
      <c r="G8" s="11"/>
      <c r="H8" s="12"/>
      <c r="J8" s="64" t="s">
        <v>30</v>
      </c>
      <c r="K8" s="13">
        <v>16</v>
      </c>
      <c r="L8" s="13"/>
      <c r="M8" s="28" t="str">
        <f ca="1">LEFT(INDIRECT(J8&amp;K8),10)</f>
        <v/>
      </c>
      <c r="N8" s="71" t="e">
        <f ca="1">VALUE(RIGHT(LEFT(INDIRECT(J8&amp;K8),28),10))</f>
        <v>#VALUE!</v>
      </c>
      <c r="O8" s="71" t="e">
        <f ca="1">VALUE(RIGHT(INDIRECT(J8&amp;K8),8))</f>
        <v>#VALUE!</v>
      </c>
      <c r="P8" s="72"/>
    </row>
    <row r="9" spans="2:21" x14ac:dyDescent="0.2">
      <c r="B9" s="121"/>
      <c r="C9" s="122"/>
      <c r="D9" s="11"/>
      <c r="E9" s="11"/>
      <c r="F9" s="11"/>
      <c r="G9" s="11"/>
      <c r="H9" s="12"/>
      <c r="J9" s="64" t="s">
        <v>31</v>
      </c>
      <c r="K9" s="13">
        <v>16</v>
      </c>
      <c r="L9" s="13"/>
      <c r="M9" s="28" t="str">
        <f ca="1">LEFT(INDIRECT(J9&amp;K9),10)</f>
        <v/>
      </c>
      <c r="N9" s="71" t="e">
        <f ca="1">VALUE(RIGHT(LEFT(INDIRECT(J9&amp;K9),28),10))</f>
        <v>#VALUE!</v>
      </c>
      <c r="O9" s="71" t="e">
        <f ca="1">VALUE(RIGHT(INDIRECT(J9&amp;K9),8))</f>
        <v>#VALUE!</v>
      </c>
      <c r="P9" s="72"/>
    </row>
    <row r="10" spans="2:21" ht="13.5" thickBot="1" x14ac:dyDescent="0.25">
      <c r="B10" s="121"/>
      <c r="C10" s="122"/>
      <c r="D10" s="11"/>
      <c r="E10" s="11"/>
      <c r="F10" s="11"/>
      <c r="G10" s="11"/>
      <c r="H10" s="12"/>
      <c r="J10" s="70" t="s">
        <v>32</v>
      </c>
      <c r="K10" s="17">
        <v>16</v>
      </c>
      <c r="L10" s="74" t="s">
        <v>14</v>
      </c>
      <c r="M10" s="29" t="str">
        <f ca="1">LEFT(INDIRECT(J10&amp;K10),10)</f>
        <v/>
      </c>
      <c r="N10" s="75" t="e">
        <f ca="1">VALUE(RIGHT(LEFT(INDIRECT(J10&amp;K10),28),10))</f>
        <v>#VALUE!</v>
      </c>
      <c r="O10" s="75" t="e">
        <f ca="1">VALUE(RIGHT(INDIRECT(J10&amp;K10),8))</f>
        <v>#VALUE!</v>
      </c>
      <c r="P10" s="73" t="e">
        <f ca="1">IF(ISBLANK(L10),"",O10*N10/1000)</f>
        <v>#VALUE!</v>
      </c>
    </row>
    <row r="11" spans="2:21" ht="13.5" thickBot="1" x14ac:dyDescent="0.25">
      <c r="B11" s="10"/>
      <c r="C11" s="11"/>
      <c r="D11" s="11"/>
      <c r="E11" s="11"/>
      <c r="F11" s="11"/>
      <c r="G11" s="11"/>
      <c r="H11" s="12"/>
    </row>
    <row r="12" spans="2:21" x14ac:dyDescent="0.2">
      <c r="B12" s="10"/>
      <c r="C12" s="11"/>
      <c r="D12" s="11"/>
      <c r="E12" s="11"/>
      <c r="F12" s="11"/>
      <c r="G12" s="11"/>
      <c r="H12" s="12"/>
      <c r="J12" s="6" t="s">
        <v>38</v>
      </c>
      <c r="K12" s="7"/>
      <c r="L12" s="7"/>
      <c r="M12" s="69" t="str">
        <f>IF(L8="","",L8)</f>
        <v/>
      </c>
      <c r="N12" s="7"/>
      <c r="O12" s="7"/>
      <c r="P12" s="8"/>
    </row>
    <row r="13" spans="2:21" x14ac:dyDescent="0.2">
      <c r="B13" s="10"/>
      <c r="C13" s="11"/>
      <c r="D13" s="11"/>
      <c r="E13" s="11"/>
      <c r="F13" s="11"/>
      <c r="G13" s="11"/>
      <c r="H13" s="12"/>
      <c r="J13" s="10"/>
      <c r="K13" s="11" t="s">
        <v>39</v>
      </c>
      <c r="L13" s="11"/>
      <c r="M13" s="11"/>
      <c r="N13" s="11"/>
      <c r="O13" s="13"/>
      <c r="P13" s="12"/>
    </row>
    <row r="14" spans="2:21" x14ac:dyDescent="0.2">
      <c r="B14" s="10"/>
      <c r="C14" s="11"/>
      <c r="D14" s="11"/>
      <c r="E14" s="11"/>
      <c r="F14" s="11"/>
      <c r="G14" s="11"/>
      <c r="H14" s="12"/>
      <c r="J14" s="10"/>
      <c r="K14" s="11" t="s">
        <v>19</v>
      </c>
      <c r="L14" s="11"/>
      <c r="M14" s="23"/>
      <c r="N14" s="11"/>
      <c r="O14" s="13"/>
      <c r="P14" s="12"/>
    </row>
    <row r="15" spans="2:21" x14ac:dyDescent="0.2">
      <c r="B15" s="10"/>
      <c r="C15" s="11"/>
      <c r="D15" s="11"/>
      <c r="E15" s="11"/>
      <c r="F15" s="11"/>
      <c r="G15" s="11"/>
      <c r="H15" s="12"/>
      <c r="J15" s="10"/>
      <c r="K15" s="11"/>
      <c r="L15" s="11"/>
      <c r="M15" s="23"/>
      <c r="N15" s="31"/>
      <c r="O15" s="19"/>
      <c r="P15" s="12"/>
    </row>
    <row r="16" spans="2:21" ht="18.75" thickBot="1" x14ac:dyDescent="0.3">
      <c r="B16" s="10"/>
      <c r="C16" s="11"/>
      <c r="D16" s="11"/>
      <c r="E16" s="11"/>
      <c r="F16" s="11"/>
      <c r="G16" s="11"/>
      <c r="H16" s="12"/>
      <c r="J16" s="14"/>
      <c r="K16" s="15"/>
      <c r="L16" s="15"/>
      <c r="M16" s="51"/>
      <c r="N16" s="52"/>
      <c r="O16" s="61" t="s">
        <v>41</v>
      </c>
      <c r="P16" s="68" t="str">
        <f>IF(O14="y",IF(O13="y",VALUE(O8),"n"),"none")</f>
        <v>none</v>
      </c>
      <c r="R16" s="4"/>
      <c r="S16" s="4"/>
      <c r="T16" s="4"/>
      <c r="U16" s="5"/>
    </row>
    <row r="17" spans="2:21" ht="13.5" thickBot="1" x14ac:dyDescent="0.25">
      <c r="B17" s="10"/>
      <c r="C17" s="11"/>
      <c r="D17" s="11"/>
      <c r="E17" s="11"/>
      <c r="F17" s="11"/>
      <c r="G17" s="11"/>
      <c r="H17" s="12"/>
      <c r="J17" s="23"/>
      <c r="K17" s="23"/>
      <c r="L17" s="23"/>
      <c r="M17" s="23"/>
      <c r="N17" s="23"/>
      <c r="O17" s="23"/>
      <c r="P17" s="23"/>
      <c r="R17" s="4"/>
      <c r="S17" s="4"/>
      <c r="T17" s="4"/>
      <c r="U17" s="5"/>
    </row>
    <row r="18" spans="2:21" x14ac:dyDescent="0.2">
      <c r="B18" s="10"/>
      <c r="C18" s="11"/>
      <c r="D18" s="11"/>
      <c r="E18" s="11"/>
      <c r="F18" s="11"/>
      <c r="G18" s="11"/>
      <c r="H18" s="12"/>
      <c r="J18" s="6" t="s">
        <v>38</v>
      </c>
      <c r="K18" s="7"/>
      <c r="L18" s="7"/>
      <c r="M18" s="69" t="str">
        <f>IF(L9="","",L9)</f>
        <v/>
      </c>
      <c r="N18" s="7"/>
      <c r="O18" s="7"/>
      <c r="P18" s="8"/>
    </row>
    <row r="19" spans="2:21" x14ac:dyDescent="0.2">
      <c r="B19" s="10"/>
      <c r="C19" s="11"/>
      <c r="D19" s="11"/>
      <c r="E19" s="11"/>
      <c r="F19" s="11"/>
      <c r="G19" s="11"/>
      <c r="H19" s="12"/>
      <c r="J19" s="10"/>
      <c r="K19" s="11" t="s">
        <v>22</v>
      </c>
      <c r="L19" s="11"/>
      <c r="M19" s="11"/>
      <c r="N19" s="11"/>
      <c r="O19" s="13"/>
      <c r="P19" s="12"/>
    </row>
    <row r="20" spans="2:21" x14ac:dyDescent="0.2">
      <c r="B20" s="10"/>
      <c r="C20" s="11"/>
      <c r="D20" s="11"/>
      <c r="E20" s="11"/>
      <c r="F20" s="11"/>
      <c r="G20" s="11"/>
      <c r="H20" s="12"/>
      <c r="J20" s="10"/>
      <c r="K20" s="11" t="s">
        <v>19</v>
      </c>
      <c r="L20" s="11"/>
      <c r="M20" s="23"/>
      <c r="N20" s="11"/>
      <c r="O20" s="13"/>
      <c r="P20" s="12"/>
    </row>
    <row r="21" spans="2:21" x14ac:dyDescent="0.2">
      <c r="B21" s="10"/>
      <c r="C21" s="11"/>
      <c r="D21" s="11"/>
      <c r="E21" s="11"/>
      <c r="F21" s="11"/>
      <c r="G21" s="11"/>
      <c r="H21" s="12"/>
      <c r="J21" s="10"/>
      <c r="K21" s="11"/>
      <c r="L21" s="11"/>
      <c r="M21" s="23"/>
      <c r="N21" s="31"/>
      <c r="O21" s="19"/>
      <c r="P21" s="12"/>
    </row>
    <row r="22" spans="2:21" ht="18.75" thickBot="1" x14ac:dyDescent="0.3">
      <c r="B22" s="10"/>
      <c r="C22" s="11"/>
      <c r="D22" s="11"/>
      <c r="E22" s="11"/>
      <c r="F22" s="11"/>
      <c r="G22" s="11"/>
      <c r="H22" s="12"/>
      <c r="J22" s="14"/>
      <c r="K22" s="15"/>
      <c r="L22" s="15"/>
      <c r="M22" s="51"/>
      <c r="N22" s="52"/>
      <c r="O22" s="61" t="s">
        <v>41</v>
      </c>
      <c r="P22" s="68" t="str">
        <f>IF(O20="y",IF(O19="y",VALUE(O9),"n"),"none")</f>
        <v>none</v>
      </c>
    </row>
    <row r="23" spans="2:21" ht="13.5" thickBot="1" x14ac:dyDescent="0.25">
      <c r="B23" s="10"/>
      <c r="C23" s="11"/>
      <c r="D23" s="11"/>
      <c r="E23" s="11"/>
      <c r="F23" s="11"/>
      <c r="G23" s="11"/>
      <c r="H23" s="12"/>
      <c r="J23" s="23"/>
      <c r="K23" s="23"/>
      <c r="L23" s="23"/>
      <c r="M23" s="23"/>
      <c r="N23" s="23"/>
      <c r="O23" s="23"/>
      <c r="P23" s="23"/>
    </row>
    <row r="24" spans="2:21" x14ac:dyDescent="0.2">
      <c r="B24" s="10"/>
      <c r="C24" s="11"/>
      <c r="D24" s="11"/>
      <c r="E24" s="11"/>
      <c r="F24" s="11"/>
      <c r="G24" s="11"/>
      <c r="H24" s="12"/>
      <c r="J24" s="6" t="s">
        <v>0</v>
      </c>
      <c r="K24" s="7"/>
      <c r="L24" s="7"/>
      <c r="M24" s="7" t="s">
        <v>40</v>
      </c>
      <c r="N24" s="7" t="s">
        <v>17</v>
      </c>
      <c r="O24" s="7" t="s">
        <v>3</v>
      </c>
      <c r="P24" s="8" t="s">
        <v>4</v>
      </c>
    </row>
    <row r="25" spans="2:21" x14ac:dyDescent="0.2">
      <c r="B25" s="10"/>
      <c r="C25" s="11"/>
      <c r="D25" s="11"/>
      <c r="E25" s="11"/>
      <c r="F25" s="11"/>
      <c r="G25" s="11"/>
      <c r="H25" s="12"/>
      <c r="J25" s="10"/>
      <c r="K25" s="11"/>
      <c r="L25" s="11"/>
      <c r="M25" s="11" t="s">
        <v>5</v>
      </c>
      <c r="N25" s="11" t="s">
        <v>2</v>
      </c>
      <c r="O25" s="11" t="s">
        <v>1</v>
      </c>
      <c r="P25" s="12" t="s">
        <v>1</v>
      </c>
    </row>
    <row r="26" spans="2:21" x14ac:dyDescent="0.2">
      <c r="B26" s="10"/>
      <c r="C26" s="11"/>
      <c r="D26" s="11"/>
      <c r="E26" s="11"/>
      <c r="F26" s="11"/>
      <c r="G26" s="11"/>
      <c r="H26" s="12"/>
      <c r="J26" s="10" t="s">
        <v>14</v>
      </c>
      <c r="K26" s="11"/>
      <c r="L26" s="11"/>
      <c r="M26" s="11"/>
      <c r="N26" s="11"/>
      <c r="O26" s="130" t="e">
        <f ca="1">P10</f>
        <v>#VALUE!</v>
      </c>
      <c r="P26" s="12"/>
    </row>
    <row r="27" spans="2:21" x14ac:dyDescent="0.2">
      <c r="B27" s="10"/>
      <c r="C27" s="11"/>
      <c r="D27" s="11"/>
      <c r="E27" s="11"/>
      <c r="F27" s="11"/>
      <c r="G27" s="11"/>
      <c r="H27" s="12"/>
      <c r="J27" s="64" t="str">
        <f>$M$12</f>
        <v/>
      </c>
      <c r="K27" s="11" t="s">
        <v>6</v>
      </c>
      <c r="L27" s="11"/>
      <c r="M27" s="63"/>
      <c r="N27" s="93" t="str">
        <f>P16</f>
        <v>none</v>
      </c>
      <c r="O27" s="130">
        <f>IF(M27="",0,N27*M27/1000)</f>
        <v>0</v>
      </c>
      <c r="P27" s="12"/>
    </row>
    <row r="28" spans="2:21" x14ac:dyDescent="0.2">
      <c r="B28" s="10"/>
      <c r="C28" s="11"/>
      <c r="D28" s="11"/>
      <c r="E28" s="11"/>
      <c r="F28" s="11"/>
      <c r="G28" s="11"/>
      <c r="H28" s="12"/>
      <c r="J28" s="64" t="str">
        <f>$M$18</f>
        <v/>
      </c>
      <c r="K28" s="11" t="s">
        <v>6</v>
      </c>
      <c r="L28" s="11"/>
      <c r="M28" s="63"/>
      <c r="N28" s="93" t="str">
        <f>P22</f>
        <v>none</v>
      </c>
      <c r="O28" s="130">
        <f>IF(M28="",0,N28*M28/1000)</f>
        <v>0</v>
      </c>
      <c r="P28" s="12"/>
    </row>
    <row r="29" spans="2:21" x14ac:dyDescent="0.2">
      <c r="B29" s="10"/>
      <c r="C29" s="11"/>
      <c r="D29" s="11"/>
      <c r="E29" s="11"/>
      <c r="F29" s="11"/>
      <c r="G29" s="11"/>
      <c r="H29" s="12"/>
      <c r="J29" s="22"/>
      <c r="K29" s="23"/>
      <c r="L29" s="23"/>
      <c r="M29" s="30"/>
      <c r="N29" s="31"/>
      <c r="O29" s="129" t="e">
        <f ca="1">O26-O27-O28</f>
        <v>#VALUE!</v>
      </c>
      <c r="P29" s="12"/>
    </row>
    <row r="30" spans="2:21" ht="24" thickBot="1" x14ac:dyDescent="0.4">
      <c r="B30" s="10"/>
      <c r="C30" s="11"/>
      <c r="D30" s="11"/>
      <c r="E30" s="11"/>
      <c r="F30" s="11"/>
      <c r="G30" s="11"/>
      <c r="H30" s="12"/>
      <c r="J30" s="14"/>
      <c r="K30" s="15"/>
      <c r="L30" s="15"/>
      <c r="M30" s="60" t="s">
        <v>43</v>
      </c>
      <c r="N30" s="280" t="e">
        <f ca="1">O29</f>
        <v>#VALUE!</v>
      </c>
      <c r="O30" s="281"/>
      <c r="P30" s="62" t="s">
        <v>1</v>
      </c>
    </row>
    <row r="31" spans="2:21" ht="13.5" thickBot="1" x14ac:dyDescent="0.25">
      <c r="B31" s="14"/>
      <c r="C31" s="15"/>
      <c r="D31" s="15"/>
      <c r="E31" s="15"/>
      <c r="F31" s="15"/>
      <c r="G31" s="15"/>
      <c r="H31" s="16"/>
    </row>
    <row r="32" spans="2:21" ht="23.25" x14ac:dyDescent="0.35">
      <c r="B32" s="119" t="s">
        <v>130</v>
      </c>
      <c r="C32" s="7"/>
      <c r="D32" s="7"/>
      <c r="E32" s="7"/>
      <c r="F32" s="7"/>
      <c r="G32" s="7"/>
      <c r="H32" s="8"/>
      <c r="J32" s="6" t="s">
        <v>0</v>
      </c>
      <c r="K32" s="7"/>
      <c r="L32" s="7"/>
      <c r="M32" s="7" t="s">
        <v>40</v>
      </c>
      <c r="N32" s="7" t="s">
        <v>17</v>
      </c>
      <c r="O32" s="7" t="s">
        <v>3</v>
      </c>
      <c r="P32" s="8" t="s">
        <v>4</v>
      </c>
    </row>
    <row r="33" spans="1:16" x14ac:dyDescent="0.2">
      <c r="B33" s="10" t="s">
        <v>131</v>
      </c>
      <c r="C33" s="11"/>
      <c r="D33" s="11"/>
      <c r="E33" s="11"/>
      <c r="F33" s="11"/>
      <c r="G33" s="11"/>
      <c r="H33" s="12"/>
      <c r="J33" s="10"/>
      <c r="K33" s="11"/>
      <c r="L33" s="11"/>
      <c r="M33" s="11" t="s">
        <v>5</v>
      </c>
      <c r="N33" s="11" t="s">
        <v>2</v>
      </c>
      <c r="O33" s="11" t="s">
        <v>1</v>
      </c>
      <c r="P33" s="12" t="s">
        <v>1</v>
      </c>
    </row>
    <row r="34" spans="1:16" x14ac:dyDescent="0.2">
      <c r="B34" s="10"/>
      <c r="C34" s="11"/>
      <c r="D34" s="11"/>
      <c r="E34" s="11"/>
      <c r="F34" s="11"/>
      <c r="G34" s="11"/>
      <c r="H34" s="12"/>
      <c r="J34" s="10" t="s">
        <v>14</v>
      </c>
      <c r="K34" s="11"/>
      <c r="L34" s="11"/>
      <c r="M34" s="11"/>
      <c r="N34" s="11"/>
      <c r="O34" s="126" t="e">
        <f ca="1">P10</f>
        <v>#VALUE!</v>
      </c>
      <c r="P34" s="12"/>
    </row>
    <row r="35" spans="1:16" x14ac:dyDescent="0.2">
      <c r="B35" s="10"/>
      <c r="C35" s="11"/>
      <c r="D35" s="11"/>
      <c r="E35" s="11"/>
      <c r="F35" s="11"/>
      <c r="G35" s="11"/>
      <c r="H35" s="12"/>
      <c r="J35" s="64" t="str">
        <f>$M$12</f>
        <v/>
      </c>
      <c r="K35" s="11" t="s">
        <v>6</v>
      </c>
      <c r="L35" s="11"/>
      <c r="M35" s="63"/>
      <c r="N35" s="93" t="str">
        <f>P16</f>
        <v>none</v>
      </c>
      <c r="O35" s="126">
        <f>IF(M35="",0,N35*M35/1000)</f>
        <v>0</v>
      </c>
      <c r="P35" s="12"/>
    </row>
    <row r="36" spans="1:16" x14ac:dyDescent="0.2">
      <c r="B36" s="10"/>
      <c r="C36" s="11"/>
      <c r="D36" s="11"/>
      <c r="E36" s="11"/>
      <c r="F36" s="11"/>
      <c r="G36" s="11"/>
      <c r="H36" s="12"/>
      <c r="J36" s="64" t="str">
        <f>$M$18</f>
        <v/>
      </c>
      <c r="K36" s="11" t="s">
        <v>6</v>
      </c>
      <c r="L36" s="11"/>
      <c r="M36" s="63"/>
      <c r="N36" s="93" t="str">
        <f>P22</f>
        <v>none</v>
      </c>
      <c r="O36" s="126">
        <f>IF(M36="",0,N36*M36/1000)</f>
        <v>0</v>
      </c>
      <c r="P36" s="12"/>
    </row>
    <row r="37" spans="1:16" x14ac:dyDescent="0.2">
      <c r="B37" s="10"/>
      <c r="C37" s="11"/>
      <c r="D37" s="11"/>
      <c r="E37" s="11"/>
      <c r="F37" s="11"/>
      <c r="G37" s="11"/>
      <c r="H37" s="12"/>
      <c r="J37" s="10"/>
      <c r="K37" s="11"/>
      <c r="L37" s="11"/>
      <c r="M37" s="11"/>
      <c r="N37" s="11"/>
      <c r="O37" s="109" t="e">
        <f ca="1">O34-O35-O36</f>
        <v>#VALUE!</v>
      </c>
      <c r="P37" s="12"/>
    </row>
    <row r="38" spans="1:16" ht="24" thickBot="1" x14ac:dyDescent="0.4">
      <c r="B38" s="10"/>
      <c r="C38" s="11"/>
      <c r="D38" s="11"/>
      <c r="E38" s="11"/>
      <c r="F38" s="11"/>
      <c r="G38" s="11"/>
      <c r="H38" s="12"/>
      <c r="J38" s="14"/>
      <c r="K38" s="15"/>
      <c r="L38" s="15"/>
      <c r="M38" s="60" t="s">
        <v>42</v>
      </c>
      <c r="N38" s="280" t="e">
        <f ca="1">O37</f>
        <v>#VALUE!</v>
      </c>
      <c r="O38" s="281"/>
      <c r="P38" s="62" t="s">
        <v>1</v>
      </c>
    </row>
    <row r="39" spans="1:16" ht="13.5" thickBot="1" x14ac:dyDescent="0.25">
      <c r="B39" s="10"/>
      <c r="C39" s="11"/>
      <c r="D39" s="11"/>
      <c r="E39" s="11"/>
      <c r="F39" s="11"/>
      <c r="G39" s="11"/>
      <c r="H39" s="12"/>
    </row>
    <row r="40" spans="1:16" ht="13.5" thickBot="1" x14ac:dyDescent="0.25">
      <c r="B40" s="10"/>
      <c r="C40" s="11"/>
      <c r="D40" s="11"/>
      <c r="E40" s="11"/>
      <c r="F40" s="11"/>
      <c r="G40" s="11"/>
      <c r="H40" s="12"/>
      <c r="J40" s="103" t="s">
        <v>92</v>
      </c>
      <c r="K40" s="104"/>
      <c r="L40" s="104"/>
      <c r="M40" s="104"/>
      <c r="N40" s="105" t="s">
        <v>114</v>
      </c>
      <c r="O40" s="106"/>
      <c r="P40" s="107" t="s">
        <v>91</v>
      </c>
    </row>
    <row r="41" spans="1:16" x14ac:dyDescent="0.2">
      <c r="B41" s="22"/>
      <c r="C41" s="23"/>
      <c r="D41" s="23"/>
      <c r="E41" s="23"/>
      <c r="F41" s="23"/>
      <c r="G41" s="23"/>
      <c r="H41" s="24"/>
      <c r="J41" s="11"/>
      <c r="K41" s="11"/>
      <c r="L41" s="11"/>
      <c r="M41" s="11"/>
      <c r="N41" s="11"/>
      <c r="O41" s="11"/>
      <c r="P41" s="11"/>
    </row>
    <row r="42" spans="1:16" x14ac:dyDescent="0.2">
      <c r="B42" s="22"/>
      <c r="C42" s="23"/>
      <c r="D42" s="23"/>
      <c r="E42" s="23"/>
      <c r="F42" s="23"/>
      <c r="G42" s="23"/>
      <c r="H42" s="24"/>
      <c r="J42" s="23"/>
      <c r="K42" s="23"/>
      <c r="L42" s="23"/>
      <c r="M42" s="23"/>
      <c r="N42" s="23"/>
      <c r="O42" s="23"/>
      <c r="P42" s="23"/>
    </row>
    <row r="43" spans="1:16" ht="12.75" customHeight="1" x14ac:dyDescent="0.2">
      <c r="B43" s="22"/>
      <c r="C43" s="23"/>
      <c r="D43" s="23"/>
      <c r="E43" s="23"/>
      <c r="F43" s="23"/>
      <c r="G43" s="23"/>
      <c r="H43" s="24"/>
      <c r="J43" s="23"/>
      <c r="K43" s="23"/>
      <c r="L43" s="23"/>
      <c r="M43" s="23"/>
      <c r="N43" s="23"/>
      <c r="O43" s="23"/>
      <c r="P43" s="23"/>
    </row>
    <row r="44" spans="1:16" ht="12.75" customHeight="1" x14ac:dyDescent="0.2">
      <c r="A44" s="21"/>
      <c r="B44" s="22"/>
      <c r="C44" s="23"/>
      <c r="D44" s="23"/>
      <c r="E44" s="23"/>
      <c r="F44" s="23"/>
      <c r="G44" s="23"/>
      <c r="H44" s="24"/>
      <c r="J44" s="23"/>
      <c r="K44" s="23"/>
      <c r="L44" s="23"/>
      <c r="M44" s="23"/>
      <c r="N44" s="23"/>
      <c r="O44" s="19"/>
      <c r="P44" s="26"/>
    </row>
    <row r="45" spans="1:16" ht="12.75" customHeight="1" x14ac:dyDescent="0.2">
      <c r="A45" s="21"/>
      <c r="B45" s="22"/>
      <c r="C45" s="25"/>
      <c r="D45" s="26"/>
      <c r="E45" s="23"/>
      <c r="F45" s="23"/>
      <c r="G45" s="25"/>
      <c r="H45" s="27"/>
      <c r="J45" s="23"/>
      <c r="K45" s="23"/>
      <c r="L45" s="23"/>
      <c r="M45" s="23"/>
      <c r="N45" s="30"/>
      <c r="O45" s="19"/>
      <c r="P45" s="23"/>
    </row>
    <row r="46" spans="1:16" x14ac:dyDescent="0.2">
      <c r="A46" s="21"/>
      <c r="B46" s="22"/>
      <c r="C46" s="23"/>
      <c r="D46" s="23"/>
      <c r="E46" s="23"/>
      <c r="F46" s="23"/>
      <c r="G46" s="23"/>
      <c r="H46" s="24"/>
      <c r="J46" s="23"/>
      <c r="K46" s="23"/>
      <c r="L46" s="23"/>
      <c r="M46" s="23"/>
      <c r="N46" s="31"/>
      <c r="O46" s="19"/>
      <c r="P46" s="23"/>
    </row>
    <row r="47" spans="1:16" x14ac:dyDescent="0.2">
      <c r="A47" s="21"/>
      <c r="B47" s="22"/>
      <c r="C47" s="23"/>
      <c r="D47" s="23"/>
      <c r="E47" s="23"/>
      <c r="F47" s="23"/>
      <c r="G47" s="23"/>
      <c r="H47" s="24"/>
      <c r="J47" s="23"/>
      <c r="K47" s="23"/>
      <c r="L47" s="23"/>
      <c r="M47" s="23"/>
      <c r="N47" s="47"/>
      <c r="O47" s="48"/>
      <c r="P47" s="49"/>
    </row>
    <row r="48" spans="1:16" x14ac:dyDescent="0.2">
      <c r="A48" s="21"/>
      <c r="B48" s="22"/>
      <c r="C48" s="23"/>
      <c r="D48" s="23"/>
      <c r="E48" s="23"/>
      <c r="F48" s="23"/>
      <c r="G48" s="23"/>
      <c r="H48" s="24"/>
    </row>
    <row r="49" spans="1:16" x14ac:dyDescent="0.2">
      <c r="A49" s="21"/>
      <c r="B49" s="22"/>
      <c r="C49" s="23"/>
      <c r="D49" s="23"/>
      <c r="E49" s="23"/>
      <c r="F49" s="23"/>
      <c r="G49" s="23"/>
      <c r="H49" s="24"/>
    </row>
    <row r="50" spans="1:16" x14ac:dyDescent="0.2">
      <c r="A50" s="21"/>
      <c r="B50" s="22"/>
      <c r="C50" s="23"/>
      <c r="D50" s="23"/>
      <c r="E50" s="23"/>
      <c r="F50" s="23"/>
      <c r="G50" s="23"/>
      <c r="H50" s="24"/>
    </row>
    <row r="51" spans="1:16" x14ac:dyDescent="0.2">
      <c r="A51" s="21"/>
      <c r="B51" s="22"/>
      <c r="C51" s="23"/>
      <c r="D51" s="23"/>
      <c r="E51" s="23"/>
      <c r="F51" s="23"/>
      <c r="G51" s="23"/>
      <c r="H51" s="24"/>
    </row>
    <row r="52" spans="1:16" x14ac:dyDescent="0.2">
      <c r="A52" s="21"/>
      <c r="B52" s="10"/>
      <c r="C52" s="11"/>
      <c r="D52" s="11"/>
      <c r="E52" s="11"/>
      <c r="F52" s="11"/>
      <c r="G52" s="11"/>
      <c r="H52" s="12"/>
    </row>
    <row r="53" spans="1:16" x14ac:dyDescent="0.2">
      <c r="A53" s="21"/>
      <c r="B53" s="10"/>
      <c r="C53" s="11"/>
      <c r="D53" s="11"/>
      <c r="E53" s="11"/>
      <c r="F53" s="11"/>
      <c r="G53" s="11"/>
      <c r="H53" s="12"/>
    </row>
    <row r="54" spans="1:16" x14ac:dyDescent="0.2">
      <c r="A54" s="21"/>
      <c r="B54" s="10"/>
      <c r="C54" s="11"/>
      <c r="D54" s="11"/>
      <c r="E54" s="11"/>
      <c r="F54" s="11"/>
      <c r="G54" s="11"/>
      <c r="H54" s="12"/>
    </row>
    <row r="55" spans="1:16" x14ac:dyDescent="0.2">
      <c r="B55" s="10"/>
      <c r="C55" s="11"/>
      <c r="D55" s="11"/>
      <c r="E55" s="11"/>
      <c r="F55" s="11"/>
      <c r="G55" s="11"/>
      <c r="H55" s="12"/>
    </row>
    <row r="56" spans="1:16" ht="13.5" thickBot="1" x14ac:dyDescent="0.25">
      <c r="B56" s="14"/>
      <c r="C56" s="15"/>
      <c r="D56" s="15"/>
      <c r="E56" s="15"/>
      <c r="F56" s="15"/>
      <c r="G56" s="15"/>
      <c r="H56" s="16"/>
    </row>
    <row r="57" spans="1:16" ht="23.25" x14ac:dyDescent="0.35">
      <c r="B57" s="119" t="s">
        <v>164</v>
      </c>
      <c r="C57" s="7"/>
      <c r="D57" s="7"/>
      <c r="E57" s="7"/>
      <c r="F57" s="7"/>
      <c r="G57" s="7"/>
      <c r="H57" s="8"/>
      <c r="J57" s="119" t="s">
        <v>129</v>
      </c>
      <c r="K57" s="7"/>
      <c r="L57" s="7"/>
      <c r="M57" s="7"/>
      <c r="N57" s="7"/>
      <c r="O57" s="7"/>
      <c r="P57" s="8"/>
    </row>
    <row r="58" spans="1:16" ht="12.75" customHeight="1" x14ac:dyDescent="0.2">
      <c r="B58" s="10"/>
      <c r="C58" s="11"/>
      <c r="D58" s="11"/>
      <c r="E58" s="11"/>
      <c r="F58" s="11"/>
      <c r="G58" s="11"/>
      <c r="H58" s="12"/>
      <c r="J58" s="10"/>
      <c r="K58" s="11"/>
      <c r="L58" s="11"/>
      <c r="M58" s="11"/>
      <c r="N58" s="11"/>
      <c r="O58" s="11"/>
      <c r="P58" s="12"/>
    </row>
    <row r="59" spans="1:16" x14ac:dyDescent="0.2">
      <c r="B59" s="10"/>
      <c r="C59" s="11"/>
      <c r="D59" s="11"/>
      <c r="E59" s="11"/>
      <c r="F59" s="11"/>
      <c r="G59" s="11"/>
      <c r="H59" s="12"/>
      <c r="J59" s="10"/>
      <c r="K59" s="11"/>
      <c r="L59" s="11"/>
      <c r="M59" s="11"/>
      <c r="N59" s="11"/>
      <c r="O59" s="11"/>
      <c r="P59" s="12"/>
    </row>
    <row r="60" spans="1:16" x14ac:dyDescent="0.2">
      <c r="B60" s="10"/>
      <c r="C60" s="11"/>
      <c r="D60" s="11"/>
      <c r="E60" s="11"/>
      <c r="F60" s="11"/>
      <c r="G60" s="11"/>
      <c r="H60" s="12"/>
      <c r="J60" s="10"/>
      <c r="K60" s="120"/>
      <c r="L60" s="11"/>
      <c r="M60" s="11"/>
      <c r="N60" s="11"/>
      <c r="O60" s="11"/>
      <c r="P60" s="12"/>
    </row>
    <row r="61" spans="1:16" x14ac:dyDescent="0.2">
      <c r="B61" s="10"/>
      <c r="C61" s="11"/>
      <c r="D61" s="11"/>
      <c r="E61" s="11"/>
      <c r="F61" s="11"/>
      <c r="G61" s="11"/>
      <c r="H61" s="12"/>
      <c r="J61" s="10"/>
      <c r="K61" s="120"/>
      <c r="L61" s="11"/>
      <c r="M61" s="11"/>
      <c r="N61" s="11"/>
      <c r="O61" s="11"/>
      <c r="P61" s="12"/>
    </row>
    <row r="62" spans="1:16" x14ac:dyDescent="0.2">
      <c r="B62" s="10"/>
      <c r="C62" s="11"/>
      <c r="D62" s="11"/>
      <c r="E62" s="11"/>
      <c r="F62" s="11"/>
      <c r="G62" s="11"/>
      <c r="H62" s="12"/>
      <c r="J62" s="10"/>
      <c r="K62" s="120"/>
      <c r="L62" s="11"/>
      <c r="M62" s="11"/>
      <c r="N62" s="11"/>
      <c r="O62" s="11"/>
      <c r="P62" s="12"/>
    </row>
    <row r="63" spans="1:16" x14ac:dyDescent="0.2">
      <c r="B63" s="10"/>
      <c r="C63" s="11"/>
      <c r="D63" s="11"/>
      <c r="E63" s="11"/>
      <c r="F63" s="11"/>
      <c r="G63" s="11"/>
      <c r="H63" s="12"/>
      <c r="J63" s="10"/>
      <c r="K63" s="120"/>
      <c r="L63" s="11"/>
      <c r="M63" s="11"/>
      <c r="N63" s="11"/>
      <c r="O63" s="11"/>
      <c r="P63" s="12"/>
    </row>
    <row r="64" spans="1:16" x14ac:dyDescent="0.2">
      <c r="B64" s="10"/>
      <c r="C64" s="11"/>
      <c r="D64" s="11"/>
      <c r="E64" s="11"/>
      <c r="F64" s="11"/>
      <c r="G64" s="11"/>
      <c r="H64" s="12"/>
      <c r="J64" s="10"/>
      <c r="K64" s="120"/>
      <c r="L64" s="11"/>
      <c r="M64" s="11"/>
      <c r="N64" s="11"/>
      <c r="O64" s="11"/>
      <c r="P64" s="12"/>
    </row>
    <row r="65" spans="2:16" x14ac:dyDescent="0.2">
      <c r="B65" s="10"/>
      <c r="C65" s="11"/>
      <c r="D65" s="11"/>
      <c r="E65" s="11"/>
      <c r="F65" s="11"/>
      <c r="G65" s="11"/>
      <c r="H65" s="12"/>
      <c r="J65" s="10"/>
      <c r="K65" s="120"/>
      <c r="L65" s="11"/>
      <c r="M65" s="11"/>
      <c r="N65" s="11"/>
      <c r="O65" s="11"/>
      <c r="P65" s="12"/>
    </row>
    <row r="66" spans="2:16" x14ac:dyDescent="0.2">
      <c r="B66" s="22"/>
      <c r="C66" s="23"/>
      <c r="D66" s="23"/>
      <c r="E66" s="23"/>
      <c r="F66" s="23"/>
      <c r="G66" s="23"/>
      <c r="H66" s="24"/>
      <c r="J66" s="10"/>
      <c r="K66" s="120"/>
      <c r="L66" s="11"/>
      <c r="M66" s="11"/>
      <c r="N66" s="11"/>
      <c r="O66" s="11"/>
      <c r="P66" s="12"/>
    </row>
    <row r="67" spans="2:16" x14ac:dyDescent="0.2">
      <c r="B67" s="22"/>
      <c r="C67" s="23"/>
      <c r="D67" s="23"/>
      <c r="E67" s="23"/>
      <c r="F67" s="23"/>
      <c r="G67" s="23"/>
      <c r="H67" s="24"/>
      <c r="J67" s="10"/>
      <c r="K67" s="120"/>
      <c r="L67" s="11"/>
      <c r="M67" s="11"/>
      <c r="N67" s="11"/>
      <c r="O67" s="11"/>
      <c r="P67" s="12"/>
    </row>
    <row r="68" spans="2:16" x14ac:dyDescent="0.2">
      <c r="B68" s="22"/>
      <c r="C68" s="23"/>
      <c r="D68" s="23"/>
      <c r="E68" s="23"/>
      <c r="F68" s="23"/>
      <c r="G68" s="23"/>
      <c r="H68" s="24"/>
      <c r="J68" s="10"/>
      <c r="K68" s="120"/>
      <c r="L68" s="11"/>
      <c r="M68" s="11"/>
      <c r="N68" s="11"/>
      <c r="O68" s="11"/>
      <c r="P68" s="12"/>
    </row>
    <row r="69" spans="2:16" x14ac:dyDescent="0.2">
      <c r="B69" s="22"/>
      <c r="C69" s="23"/>
      <c r="D69" s="23"/>
      <c r="E69" s="23"/>
      <c r="F69" s="23"/>
      <c r="G69" s="23"/>
      <c r="H69" s="24"/>
      <c r="J69" s="10"/>
      <c r="K69" s="120"/>
      <c r="L69" s="11"/>
      <c r="M69" s="11"/>
      <c r="N69" s="11"/>
      <c r="O69" s="11"/>
      <c r="P69" s="12"/>
    </row>
    <row r="70" spans="2:16" x14ac:dyDescent="0.2">
      <c r="B70" s="22"/>
      <c r="C70" s="25"/>
      <c r="D70" s="26"/>
      <c r="E70" s="23"/>
      <c r="F70" s="23"/>
      <c r="G70" s="25"/>
      <c r="H70" s="27"/>
      <c r="J70" s="10"/>
      <c r="K70" s="120"/>
      <c r="L70" s="11"/>
      <c r="M70" s="11"/>
      <c r="N70" s="11"/>
      <c r="O70" s="11"/>
      <c r="P70" s="12"/>
    </row>
    <row r="71" spans="2:16" x14ac:dyDescent="0.2">
      <c r="B71" s="22"/>
      <c r="C71" s="23"/>
      <c r="D71" s="23"/>
      <c r="E71" s="23"/>
      <c r="F71" s="23"/>
      <c r="G71" s="23"/>
      <c r="H71" s="24"/>
      <c r="J71" s="10"/>
      <c r="K71" s="120"/>
      <c r="L71" s="11"/>
      <c r="M71" s="11"/>
      <c r="N71" s="11"/>
      <c r="O71" s="11"/>
      <c r="P71" s="12"/>
    </row>
    <row r="72" spans="2:16" x14ac:dyDescent="0.2">
      <c r="B72" s="22"/>
      <c r="C72" s="23"/>
      <c r="D72" s="23"/>
      <c r="E72" s="23"/>
      <c r="F72" s="23"/>
      <c r="G72" s="23"/>
      <c r="H72" s="24"/>
      <c r="J72" s="10"/>
      <c r="K72" s="11"/>
      <c r="L72" s="11"/>
      <c r="M72" s="11"/>
      <c r="N72" s="11"/>
      <c r="O72" s="11"/>
      <c r="P72" s="12"/>
    </row>
    <row r="73" spans="2:16" x14ac:dyDescent="0.2">
      <c r="B73" s="22"/>
      <c r="C73" s="23"/>
      <c r="D73" s="23"/>
      <c r="E73" s="23"/>
      <c r="F73" s="23"/>
      <c r="G73" s="23"/>
      <c r="H73" s="24"/>
      <c r="J73" s="10"/>
      <c r="K73" s="11"/>
      <c r="L73" s="11"/>
      <c r="M73" s="11"/>
      <c r="N73" s="11"/>
      <c r="O73" s="11"/>
      <c r="P73" s="12"/>
    </row>
    <row r="74" spans="2:16" x14ac:dyDescent="0.2">
      <c r="B74" s="22"/>
      <c r="C74" s="23"/>
      <c r="D74" s="23"/>
      <c r="E74" s="23"/>
      <c r="F74" s="23"/>
      <c r="G74" s="23"/>
      <c r="H74" s="24"/>
      <c r="J74" s="10"/>
      <c r="K74" s="11"/>
      <c r="L74" s="11"/>
      <c r="M74" s="11"/>
      <c r="N74" s="11"/>
      <c r="O74" s="11"/>
      <c r="P74" s="12"/>
    </row>
    <row r="75" spans="2:16" x14ac:dyDescent="0.2">
      <c r="B75" s="22"/>
      <c r="C75" s="23"/>
      <c r="D75" s="23"/>
      <c r="E75" s="23"/>
      <c r="F75" s="23"/>
      <c r="G75" s="23"/>
      <c r="H75" s="24"/>
      <c r="J75" s="10"/>
      <c r="K75" s="11"/>
      <c r="L75" s="11"/>
      <c r="M75" s="11"/>
      <c r="N75" s="11"/>
      <c r="O75" s="11"/>
      <c r="P75" s="12"/>
    </row>
    <row r="76" spans="2:16" x14ac:dyDescent="0.2">
      <c r="B76" s="22"/>
      <c r="C76" s="23"/>
      <c r="D76" s="23"/>
      <c r="E76" s="23"/>
      <c r="F76" s="23"/>
      <c r="G76" s="23"/>
      <c r="H76" s="24"/>
      <c r="J76" s="10"/>
      <c r="K76" s="11"/>
      <c r="L76" s="11"/>
      <c r="M76" s="11"/>
      <c r="N76" s="11"/>
      <c r="O76" s="11"/>
      <c r="P76" s="12"/>
    </row>
    <row r="77" spans="2:16" x14ac:dyDescent="0.2">
      <c r="B77" s="10"/>
      <c r="C77" s="11"/>
      <c r="D77" s="11"/>
      <c r="E77" s="11"/>
      <c r="F77" s="11"/>
      <c r="G77" s="11"/>
      <c r="H77" s="12"/>
      <c r="J77" s="10"/>
      <c r="K77" s="11"/>
      <c r="L77" s="11"/>
      <c r="M77" s="11"/>
      <c r="N77" s="11"/>
      <c r="O77" s="11"/>
      <c r="P77" s="12"/>
    </row>
    <row r="78" spans="2:16" x14ac:dyDescent="0.2">
      <c r="B78" s="10"/>
      <c r="C78" s="11"/>
      <c r="D78" s="11"/>
      <c r="E78" s="11"/>
      <c r="F78" s="11"/>
      <c r="G78" s="11"/>
      <c r="H78" s="12"/>
      <c r="J78" s="10"/>
      <c r="K78" s="11"/>
      <c r="L78" s="11"/>
      <c r="M78" s="11"/>
      <c r="N78" s="11"/>
      <c r="O78" s="11"/>
      <c r="P78" s="12"/>
    </row>
    <row r="79" spans="2:16" x14ac:dyDescent="0.2">
      <c r="B79" s="10"/>
      <c r="C79" s="11"/>
      <c r="D79" s="11"/>
      <c r="E79" s="11"/>
      <c r="F79" s="11"/>
      <c r="G79" s="11"/>
      <c r="H79" s="12"/>
      <c r="J79" s="10"/>
      <c r="K79" s="11"/>
      <c r="L79" s="11"/>
      <c r="M79" s="11"/>
      <c r="N79" s="11"/>
      <c r="O79" s="11"/>
      <c r="P79" s="12"/>
    </row>
    <row r="80" spans="2:16" x14ac:dyDescent="0.2">
      <c r="B80" s="10"/>
      <c r="C80" s="11"/>
      <c r="D80" s="11"/>
      <c r="E80" s="11"/>
      <c r="F80" s="11"/>
      <c r="G80" s="11"/>
      <c r="H80" s="12"/>
      <c r="J80" s="10"/>
      <c r="K80" s="11"/>
      <c r="L80" s="11"/>
      <c r="M80" s="11"/>
      <c r="N80" s="11"/>
      <c r="O80" s="11"/>
      <c r="P80" s="12"/>
    </row>
    <row r="81" spans="2:17" ht="13.5" thickBot="1" x14ac:dyDescent="0.25">
      <c r="B81" s="14"/>
      <c r="C81" s="15"/>
      <c r="D81" s="15"/>
      <c r="E81" s="15"/>
      <c r="F81" s="15"/>
      <c r="G81" s="15"/>
      <c r="H81" s="16"/>
      <c r="J81" s="14"/>
      <c r="K81" s="15"/>
      <c r="L81" s="15"/>
      <c r="M81" s="15"/>
      <c r="N81" s="15"/>
      <c r="O81" s="15"/>
      <c r="P81" s="16"/>
    </row>
    <row r="82" spans="2:17" x14ac:dyDescent="0.2">
      <c r="B82" s="7"/>
      <c r="C82" s="7"/>
      <c r="D82" s="7"/>
      <c r="E82" s="7"/>
      <c r="F82" s="7"/>
      <c r="G82" s="7"/>
      <c r="H82" s="7"/>
    </row>
    <row r="83" spans="2:17" x14ac:dyDescent="0.2">
      <c r="B83" s="11"/>
      <c r="C83" s="11"/>
      <c r="D83" s="11"/>
      <c r="E83" s="11"/>
      <c r="F83" s="11"/>
      <c r="G83" s="11"/>
      <c r="H83" s="11"/>
    </row>
    <row r="84" spans="2:17" x14ac:dyDescent="0.2">
      <c r="B84" s="11"/>
      <c r="C84" s="11"/>
      <c r="D84" s="11"/>
      <c r="E84" s="11"/>
      <c r="F84" s="11"/>
      <c r="G84" s="11"/>
      <c r="H84" s="11"/>
    </row>
    <row r="85" spans="2:17" x14ac:dyDescent="0.2">
      <c r="B85" s="11"/>
      <c r="C85" s="11"/>
      <c r="D85" s="11"/>
      <c r="E85" s="11"/>
      <c r="F85" s="11"/>
      <c r="G85" s="11"/>
      <c r="H85" s="11"/>
      <c r="J85" s="23"/>
      <c r="K85" s="23"/>
      <c r="L85" s="23"/>
      <c r="M85" s="23"/>
      <c r="N85" s="23"/>
      <c r="O85" s="23"/>
      <c r="P85" s="23"/>
      <c r="Q85" s="23"/>
    </row>
    <row r="86" spans="2:17" x14ac:dyDescent="0.2">
      <c r="B86" s="11"/>
      <c r="C86" s="11"/>
      <c r="D86" s="11"/>
      <c r="E86" s="11"/>
      <c r="F86" s="11"/>
      <c r="G86" s="11"/>
      <c r="H86" s="11"/>
      <c r="J86" s="23"/>
      <c r="K86" s="23"/>
      <c r="L86" s="23"/>
      <c r="M86" s="23"/>
      <c r="N86" s="23"/>
      <c r="O86" s="23"/>
      <c r="P86" s="23"/>
      <c r="Q86" s="23"/>
    </row>
    <row r="87" spans="2:17" x14ac:dyDescent="0.2">
      <c r="J87" s="25"/>
      <c r="K87" s="19"/>
      <c r="L87" s="25"/>
      <c r="M87" s="19"/>
      <c r="N87" s="25"/>
      <c r="O87" s="19"/>
      <c r="P87" s="23"/>
      <c r="Q87" s="23"/>
    </row>
    <row r="88" spans="2:17" x14ac:dyDescent="0.2">
      <c r="J88" s="23"/>
      <c r="K88" s="19"/>
      <c r="L88" s="23"/>
      <c r="M88" s="19"/>
      <c r="N88" s="23"/>
      <c r="O88" s="19"/>
      <c r="P88" s="23"/>
      <c r="Q88" s="23"/>
    </row>
    <row r="89" spans="2:17" x14ac:dyDescent="0.2">
      <c r="J89" s="23"/>
      <c r="K89" s="23"/>
      <c r="L89" s="23"/>
      <c r="M89" s="23"/>
      <c r="N89" s="25"/>
      <c r="O89" s="23"/>
      <c r="P89" s="23"/>
      <c r="Q89" s="23"/>
    </row>
    <row r="90" spans="2:17" x14ac:dyDescent="0.2">
      <c r="J90" s="23"/>
      <c r="K90" s="19"/>
      <c r="L90" s="23"/>
      <c r="M90" s="25"/>
      <c r="N90" s="23"/>
      <c r="O90" s="19"/>
      <c r="P90" s="23"/>
      <c r="Q90" s="23"/>
    </row>
    <row r="91" spans="2:17" x14ac:dyDescent="0.2">
      <c r="J91" s="23"/>
      <c r="K91" s="23"/>
      <c r="L91" s="54"/>
      <c r="M91" s="23"/>
      <c r="N91" s="47"/>
      <c r="O91" s="48"/>
      <c r="P91" s="56"/>
      <c r="Q91" s="23"/>
    </row>
    <row r="92" spans="2:17" x14ac:dyDescent="0.2">
      <c r="J92" s="23"/>
      <c r="K92" s="23"/>
      <c r="L92" s="23"/>
      <c r="M92" s="23"/>
      <c r="N92" s="23"/>
      <c r="O92" s="23"/>
      <c r="P92" s="23"/>
      <c r="Q92" s="23"/>
    </row>
    <row r="93" spans="2:17" x14ac:dyDescent="0.2">
      <c r="J93" s="23"/>
      <c r="K93" s="23"/>
      <c r="L93" s="23"/>
      <c r="M93" s="23"/>
      <c r="N93" s="23"/>
      <c r="O93" s="23"/>
      <c r="P93" s="23"/>
      <c r="Q93" s="23"/>
    </row>
    <row r="94" spans="2:17" x14ac:dyDescent="0.2">
      <c r="J94" s="23"/>
      <c r="K94" s="23"/>
      <c r="L94" s="23"/>
      <c r="M94" s="23"/>
      <c r="N94" s="23"/>
      <c r="O94" s="23"/>
      <c r="P94" s="23"/>
      <c r="Q94" s="23"/>
    </row>
    <row r="95" spans="2:17" x14ac:dyDescent="0.2">
      <c r="J95" s="23"/>
      <c r="K95" s="23"/>
      <c r="L95" s="23"/>
      <c r="M95" s="23"/>
      <c r="N95" s="25"/>
      <c r="O95" s="23"/>
      <c r="P95" s="23"/>
      <c r="Q95" s="23"/>
    </row>
    <row r="96" spans="2:17" x14ac:dyDescent="0.2">
      <c r="J96" s="23"/>
      <c r="K96" s="23"/>
      <c r="L96" s="23"/>
      <c r="M96" s="23"/>
      <c r="N96" s="23"/>
      <c r="O96" s="53"/>
      <c r="P96" s="23"/>
      <c r="Q96" s="23"/>
    </row>
    <row r="97" spans="10:17" x14ac:dyDescent="0.2">
      <c r="J97" s="23"/>
      <c r="K97" s="23"/>
      <c r="L97" s="23"/>
      <c r="M97" s="23"/>
      <c r="N97" s="30"/>
      <c r="O97" s="26"/>
      <c r="P97" s="23"/>
      <c r="Q97" s="23"/>
    </row>
    <row r="98" spans="10:17" x14ac:dyDescent="0.2">
      <c r="J98" s="23"/>
      <c r="K98" s="23"/>
      <c r="L98" s="23"/>
      <c r="M98" s="23"/>
      <c r="N98" s="30"/>
      <c r="O98" s="26"/>
      <c r="P98" s="23"/>
      <c r="Q98" s="23"/>
    </row>
    <row r="99" spans="10:17" x14ac:dyDescent="0.2">
      <c r="J99" s="30"/>
      <c r="K99" s="23"/>
      <c r="L99" s="30"/>
      <c r="M99" s="23"/>
      <c r="N99" s="30"/>
      <c r="O99" s="54"/>
      <c r="P99" s="23"/>
      <c r="Q99" s="23"/>
    </row>
    <row r="100" spans="10:17" x14ac:dyDescent="0.2">
      <c r="J100" s="30"/>
      <c r="K100" s="19"/>
      <c r="L100" s="30"/>
      <c r="M100" s="54"/>
      <c r="N100" s="47"/>
      <c r="O100" s="48"/>
      <c r="P100" s="56"/>
      <c r="Q100" s="23"/>
    </row>
    <row r="101" spans="10:17" x14ac:dyDescent="0.2">
      <c r="J101" s="23"/>
      <c r="K101" s="23"/>
      <c r="L101" s="23"/>
      <c r="M101" s="23"/>
      <c r="N101" s="23"/>
      <c r="O101" s="23"/>
      <c r="P101" s="23"/>
      <c r="Q101" s="23"/>
    </row>
    <row r="102" spans="10:17" x14ac:dyDescent="0.2">
      <c r="J102" s="23"/>
      <c r="K102" s="23"/>
      <c r="L102" s="23"/>
      <c r="M102" s="23"/>
      <c r="N102" s="23"/>
      <c r="O102" s="23"/>
      <c r="P102" s="23"/>
      <c r="Q102" s="23"/>
    </row>
    <row r="103" spans="10:17" x14ac:dyDescent="0.2">
      <c r="J103" s="23"/>
      <c r="K103" s="23"/>
      <c r="L103" s="23"/>
      <c r="M103" s="23"/>
      <c r="N103" s="23"/>
      <c r="O103" s="23"/>
      <c r="P103" s="23"/>
      <c r="Q103" s="23"/>
    </row>
    <row r="104" spans="10:17" x14ac:dyDescent="0.2">
      <c r="J104" s="25"/>
      <c r="K104" s="23"/>
      <c r="L104" s="25"/>
      <c r="M104" s="23"/>
      <c r="N104" s="25"/>
      <c r="O104" s="53"/>
      <c r="P104" s="23"/>
      <c r="Q104" s="23"/>
    </row>
    <row r="105" spans="10:17" x14ac:dyDescent="0.2">
      <c r="J105" s="25"/>
      <c r="K105" s="23"/>
      <c r="L105" s="25"/>
      <c r="M105" s="54"/>
      <c r="N105" s="55"/>
      <c r="O105" s="23"/>
      <c r="P105" s="23"/>
      <c r="Q105" s="23"/>
    </row>
    <row r="106" spans="10:17" x14ac:dyDescent="0.2">
      <c r="J106" s="25"/>
      <c r="K106" s="54"/>
      <c r="L106" s="25"/>
      <c r="M106" s="23"/>
      <c r="N106" s="48"/>
      <c r="O106" s="48"/>
      <c r="P106" s="56"/>
      <c r="Q106" s="23"/>
    </row>
    <row r="107" spans="10:17" x14ac:dyDescent="0.2">
      <c r="J107" s="23"/>
      <c r="K107" s="23"/>
      <c r="L107" s="23"/>
      <c r="M107" s="23"/>
      <c r="N107" s="23"/>
      <c r="O107" s="23"/>
      <c r="P107" s="23"/>
      <c r="Q107" s="23"/>
    </row>
    <row r="108" spans="10:17" x14ac:dyDescent="0.2">
      <c r="J108" s="23"/>
      <c r="K108" s="23"/>
      <c r="L108" s="23"/>
      <c r="M108" s="23"/>
      <c r="N108" s="23"/>
      <c r="O108" s="23"/>
      <c r="P108" s="23"/>
      <c r="Q108" s="23"/>
    </row>
    <row r="109" spans="10:17" x14ac:dyDescent="0.2">
      <c r="J109" s="23"/>
      <c r="K109" s="23"/>
      <c r="L109" s="23"/>
      <c r="M109" s="23"/>
      <c r="N109" s="23"/>
      <c r="O109" s="23"/>
      <c r="P109" s="23"/>
      <c r="Q109" s="23"/>
    </row>
    <row r="110" spans="10:17" x14ac:dyDescent="0.2">
      <c r="J110" s="30"/>
      <c r="K110" s="23"/>
      <c r="L110" s="30"/>
      <c r="M110" s="23"/>
      <c r="N110" s="30"/>
      <c r="O110" s="23"/>
      <c r="P110" s="23"/>
      <c r="Q110" s="23"/>
    </row>
    <row r="111" spans="10:17" x14ac:dyDescent="0.2">
      <c r="J111" s="30"/>
      <c r="K111" s="23"/>
      <c r="L111" s="30"/>
      <c r="M111" s="23"/>
      <c r="N111" s="30"/>
      <c r="O111" s="23"/>
      <c r="P111" s="23"/>
      <c r="Q111" s="23"/>
    </row>
    <row r="112" spans="10:17" x14ac:dyDescent="0.2">
      <c r="J112" s="30"/>
      <c r="K112" s="23"/>
      <c r="L112" s="30"/>
      <c r="M112" s="53"/>
      <c r="N112" s="30"/>
      <c r="O112" s="26"/>
      <c r="P112" s="23"/>
      <c r="Q112" s="23"/>
    </row>
    <row r="113" spans="10:17" x14ac:dyDescent="0.2">
      <c r="J113" s="30"/>
      <c r="K113" s="23"/>
      <c r="L113" s="30"/>
      <c r="M113" s="53"/>
      <c r="N113" s="30"/>
      <c r="O113" s="26"/>
      <c r="P113" s="23"/>
      <c r="Q113" s="23"/>
    </row>
    <row r="114" spans="10:17" x14ac:dyDescent="0.2">
      <c r="J114" s="30"/>
      <c r="K114" s="54"/>
      <c r="L114" s="30"/>
      <c r="M114" s="26"/>
      <c r="N114" s="30"/>
      <c r="O114" s="57"/>
      <c r="P114" s="23"/>
      <c r="Q114" s="23"/>
    </row>
    <row r="115" spans="10:17" x14ac:dyDescent="0.2">
      <c r="J115" s="30"/>
      <c r="K115" s="23"/>
      <c r="L115" s="30"/>
      <c r="M115" s="26"/>
      <c r="N115" s="30"/>
      <c r="O115" s="57"/>
      <c r="P115" s="23"/>
      <c r="Q115" s="23"/>
    </row>
    <row r="116" spans="10:17" x14ac:dyDescent="0.2">
      <c r="J116" s="30"/>
      <c r="K116" s="23"/>
      <c r="L116" s="30"/>
      <c r="M116" s="53"/>
      <c r="N116" s="30"/>
      <c r="O116" s="23"/>
      <c r="P116" s="23"/>
      <c r="Q116" s="23"/>
    </row>
    <row r="117" spans="10:17" x14ac:dyDescent="0.2">
      <c r="J117" s="30"/>
      <c r="K117" s="19"/>
      <c r="L117" s="58"/>
      <c r="M117" s="59"/>
      <c r="N117" s="23"/>
      <c r="O117" s="48"/>
      <c r="P117" s="56"/>
      <c r="Q117" s="23"/>
    </row>
    <row r="118" spans="10:17" x14ac:dyDescent="0.2">
      <c r="J118" s="23"/>
      <c r="K118" s="23"/>
      <c r="L118" s="23"/>
      <c r="M118" s="23"/>
      <c r="N118" s="23"/>
      <c r="O118" s="23"/>
      <c r="P118" s="23"/>
      <c r="Q118" s="23"/>
    </row>
    <row r="119" spans="10:17" x14ac:dyDescent="0.2">
      <c r="J119" s="23"/>
      <c r="K119" s="23"/>
      <c r="L119" s="23"/>
      <c r="M119" s="23"/>
      <c r="N119" s="23"/>
      <c r="O119" s="23"/>
      <c r="P119" s="23"/>
      <c r="Q119" s="23"/>
    </row>
    <row r="120" spans="10:17" x14ac:dyDescent="0.2">
      <c r="J120" s="23"/>
      <c r="K120" s="23"/>
      <c r="L120" s="23"/>
      <c r="M120" s="23"/>
      <c r="N120" s="23"/>
      <c r="O120" s="30"/>
      <c r="P120" s="23"/>
      <c r="Q120" s="23"/>
    </row>
    <row r="121" spans="10:17" x14ac:dyDescent="0.2">
      <c r="J121" s="23"/>
      <c r="K121" s="23"/>
      <c r="L121" s="23"/>
      <c r="M121" s="23"/>
      <c r="N121" s="23"/>
      <c r="O121" s="30"/>
      <c r="P121" s="26"/>
      <c r="Q121" s="23"/>
    </row>
    <row r="122" spans="10:17" x14ac:dyDescent="0.2">
      <c r="J122" s="23"/>
      <c r="K122" s="23"/>
      <c r="L122" s="23"/>
      <c r="M122" s="23"/>
      <c r="N122" s="23"/>
      <c r="O122" s="30"/>
      <c r="P122" s="23"/>
      <c r="Q122" s="23"/>
    </row>
    <row r="123" spans="10:17" x14ac:dyDescent="0.2">
      <c r="J123" s="23"/>
      <c r="K123" s="23"/>
      <c r="L123" s="23"/>
      <c r="M123" s="23"/>
      <c r="N123" s="31"/>
      <c r="O123" s="19"/>
      <c r="P123" s="23"/>
      <c r="Q123" s="23"/>
    </row>
    <row r="124" spans="10:17" x14ac:dyDescent="0.2">
      <c r="J124" s="23"/>
      <c r="K124" s="23"/>
      <c r="L124" s="23"/>
      <c r="M124" s="23"/>
      <c r="N124" s="47"/>
      <c r="O124" s="48"/>
      <c r="P124" s="56"/>
      <c r="Q124" s="23"/>
    </row>
    <row r="125" spans="10:17" x14ac:dyDescent="0.2">
      <c r="J125" s="23"/>
      <c r="K125" s="23"/>
      <c r="L125" s="23"/>
      <c r="M125" s="23"/>
      <c r="N125" s="23"/>
      <c r="O125" s="23"/>
      <c r="P125" s="23"/>
      <c r="Q125" s="23"/>
    </row>
    <row r="126" spans="10:17" x14ac:dyDescent="0.2">
      <c r="J126" s="23"/>
      <c r="K126" s="23"/>
      <c r="L126" s="23"/>
      <c r="M126" s="23"/>
      <c r="N126" s="23"/>
      <c r="O126" s="23"/>
      <c r="P126" s="23"/>
      <c r="Q126" s="23"/>
    </row>
    <row r="127" spans="10:17" x14ac:dyDescent="0.2">
      <c r="J127" s="23"/>
      <c r="K127" s="23"/>
      <c r="L127" s="23"/>
      <c r="M127" s="23"/>
      <c r="N127" s="23"/>
      <c r="O127" s="23"/>
      <c r="P127" s="23"/>
      <c r="Q127" s="23"/>
    </row>
    <row r="128" spans="10:17" x14ac:dyDescent="0.2">
      <c r="J128" s="23"/>
      <c r="K128" s="23"/>
      <c r="L128" s="23"/>
      <c r="M128" s="23"/>
      <c r="N128" s="23"/>
      <c r="O128" s="23"/>
      <c r="P128" s="23"/>
      <c r="Q128" s="23"/>
    </row>
    <row r="129" spans="10:17" x14ac:dyDescent="0.2">
      <c r="J129" s="23"/>
      <c r="K129" s="23"/>
      <c r="L129" s="23"/>
      <c r="M129" s="23"/>
      <c r="N129" s="23"/>
      <c r="O129" s="19"/>
      <c r="P129" s="23"/>
      <c r="Q129" s="23"/>
    </row>
    <row r="130" spans="10:17" x14ac:dyDescent="0.2">
      <c r="J130" s="23"/>
      <c r="K130" s="23"/>
      <c r="L130" s="23"/>
      <c r="M130" s="30"/>
      <c r="N130" s="30"/>
      <c r="O130" s="18"/>
      <c r="P130" s="23"/>
      <c r="Q130" s="23"/>
    </row>
    <row r="131" spans="10:17" x14ac:dyDescent="0.2">
      <c r="J131" s="23"/>
      <c r="K131" s="23"/>
      <c r="L131" s="23"/>
      <c r="M131" s="30"/>
      <c r="N131" s="30"/>
      <c r="O131" s="18"/>
      <c r="P131" s="23"/>
      <c r="Q131" s="23"/>
    </row>
    <row r="132" spans="10:17" x14ac:dyDescent="0.2">
      <c r="J132" s="23"/>
      <c r="K132" s="23"/>
      <c r="L132" s="23"/>
      <c r="M132" s="30"/>
      <c r="N132" s="31"/>
      <c r="O132" s="18"/>
      <c r="P132" s="23"/>
      <c r="Q132" s="23"/>
    </row>
    <row r="133" spans="10:17" x14ac:dyDescent="0.2">
      <c r="J133" s="23"/>
      <c r="K133" s="23"/>
      <c r="L133" s="23"/>
      <c r="M133" s="30"/>
      <c r="N133" s="30"/>
      <c r="O133" s="18"/>
      <c r="P133" s="26"/>
      <c r="Q133" s="23"/>
    </row>
    <row r="134" spans="10:17" x14ac:dyDescent="0.2">
      <c r="J134" s="23"/>
      <c r="K134" s="23"/>
      <c r="L134" s="23"/>
      <c r="M134" s="23"/>
      <c r="N134" s="47"/>
      <c r="O134" s="48"/>
      <c r="P134" s="49"/>
      <c r="Q134" s="23"/>
    </row>
    <row r="135" spans="10:17" x14ac:dyDescent="0.2">
      <c r="J135" s="23"/>
      <c r="K135" s="23"/>
      <c r="L135" s="23"/>
      <c r="M135" s="23"/>
      <c r="N135" s="23"/>
      <c r="O135" s="23"/>
      <c r="P135" s="23"/>
      <c r="Q135" s="23"/>
    </row>
    <row r="136" spans="10:17" x14ac:dyDescent="0.2">
      <c r="J136" s="23"/>
      <c r="K136" s="23"/>
      <c r="L136" s="23"/>
      <c r="M136" s="23"/>
      <c r="N136" s="23"/>
      <c r="O136" s="23"/>
      <c r="P136" s="23"/>
      <c r="Q136" s="23"/>
    </row>
    <row r="137" spans="10:17" x14ac:dyDescent="0.2">
      <c r="J137" s="23"/>
      <c r="K137" s="23"/>
      <c r="L137" s="23"/>
      <c r="M137" s="23"/>
      <c r="N137" s="23"/>
      <c r="O137" s="23"/>
      <c r="P137" s="23"/>
      <c r="Q137" s="23"/>
    </row>
    <row r="138" spans="10:17" x14ac:dyDescent="0.2">
      <c r="J138" s="23"/>
      <c r="K138" s="23"/>
      <c r="L138" s="23"/>
      <c r="M138" s="23"/>
      <c r="N138" s="23"/>
      <c r="O138" s="19"/>
      <c r="P138" s="26"/>
      <c r="Q138" s="23"/>
    </row>
    <row r="139" spans="10:17" x14ac:dyDescent="0.2">
      <c r="J139" s="23"/>
      <c r="K139" s="23"/>
      <c r="L139" s="23"/>
      <c r="M139" s="23"/>
      <c r="N139" s="30"/>
      <c r="O139" s="19"/>
      <c r="P139" s="23"/>
      <c r="Q139" s="23"/>
    </row>
    <row r="140" spans="10:17" x14ac:dyDescent="0.2">
      <c r="J140" s="23"/>
      <c r="K140" s="23"/>
      <c r="L140" s="23"/>
      <c r="M140" s="23"/>
      <c r="N140" s="31"/>
      <c r="O140" s="19"/>
      <c r="P140" s="23"/>
      <c r="Q140" s="23"/>
    </row>
    <row r="141" spans="10:17" x14ac:dyDescent="0.2">
      <c r="J141" s="23"/>
      <c r="K141" s="23"/>
      <c r="L141" s="23"/>
      <c r="M141" s="23"/>
      <c r="N141" s="47"/>
      <c r="O141" s="48"/>
      <c r="P141" s="49"/>
      <c r="Q141" s="23"/>
    </row>
    <row r="142" spans="10:17" x14ac:dyDescent="0.2">
      <c r="J142" s="23"/>
      <c r="K142" s="23"/>
      <c r="L142" s="23"/>
      <c r="M142" s="23"/>
      <c r="N142" s="23"/>
      <c r="O142" s="23"/>
      <c r="P142" s="23"/>
      <c r="Q142" s="23"/>
    </row>
    <row r="143" spans="10:17" x14ac:dyDescent="0.2">
      <c r="J143" s="23"/>
      <c r="K143" s="23"/>
      <c r="L143" s="23"/>
      <c r="M143" s="25"/>
      <c r="N143" s="23"/>
      <c r="O143" s="23"/>
      <c r="P143" s="23"/>
      <c r="Q143" s="23"/>
    </row>
    <row r="144" spans="10:17" x14ac:dyDescent="0.2">
      <c r="J144" s="23"/>
      <c r="K144" s="23"/>
      <c r="L144" s="23"/>
      <c r="M144" s="25"/>
      <c r="N144" s="23"/>
      <c r="O144" s="23"/>
      <c r="P144" s="23"/>
      <c r="Q144" s="23"/>
    </row>
    <row r="145" spans="10:17" x14ac:dyDescent="0.2">
      <c r="J145" s="23"/>
      <c r="K145" s="23"/>
      <c r="L145" s="23"/>
      <c r="M145" s="23"/>
      <c r="N145" s="23"/>
      <c r="O145" s="19"/>
      <c r="P145" s="23"/>
      <c r="Q145" s="23"/>
    </row>
    <row r="146" spans="10:17" x14ac:dyDescent="0.2">
      <c r="J146" s="23"/>
      <c r="K146" s="23"/>
      <c r="L146" s="23"/>
      <c r="M146" s="30"/>
      <c r="N146" s="50"/>
      <c r="O146" s="23"/>
      <c r="P146" s="23"/>
      <c r="Q146" s="23"/>
    </row>
    <row r="147" spans="10:17" x14ac:dyDescent="0.2">
      <c r="J147" s="23"/>
      <c r="K147" s="23"/>
      <c r="L147" s="23"/>
      <c r="M147" s="30"/>
      <c r="N147" s="23"/>
      <c r="O147" s="18"/>
      <c r="P147" s="23"/>
      <c r="Q147" s="23"/>
    </row>
    <row r="148" spans="10:17" x14ac:dyDescent="0.2">
      <c r="J148" s="23"/>
      <c r="K148" s="23"/>
      <c r="L148" s="23"/>
      <c r="M148" s="30"/>
      <c r="N148" s="47"/>
      <c r="O148" s="48"/>
      <c r="P148" s="49"/>
      <c r="Q148" s="23"/>
    </row>
    <row r="149" spans="10:17" x14ac:dyDescent="0.2">
      <c r="J149" s="23"/>
      <c r="K149" s="23"/>
      <c r="L149" s="23"/>
      <c r="M149" s="23"/>
      <c r="N149" s="23"/>
      <c r="O149" s="23"/>
      <c r="P149" s="23"/>
      <c r="Q149" s="23"/>
    </row>
    <row r="150" spans="10:17" x14ac:dyDescent="0.2">
      <c r="J150" s="23"/>
      <c r="K150" s="23"/>
      <c r="L150" s="23"/>
      <c r="M150" s="25"/>
      <c r="N150" s="23"/>
      <c r="O150" s="23"/>
      <c r="P150" s="23"/>
      <c r="Q150" s="23"/>
    </row>
    <row r="151" spans="10:17" x14ac:dyDescent="0.2">
      <c r="J151" s="23"/>
      <c r="K151" s="23"/>
      <c r="L151" s="23"/>
      <c r="M151" s="25"/>
      <c r="N151" s="23"/>
      <c r="O151" s="23"/>
      <c r="P151" s="23"/>
      <c r="Q151" s="23"/>
    </row>
    <row r="152" spans="10:17" x14ac:dyDescent="0.2">
      <c r="J152" s="23"/>
      <c r="K152" s="23"/>
      <c r="L152" s="23"/>
      <c r="M152" s="23"/>
      <c r="N152" s="23"/>
      <c r="O152" s="19"/>
      <c r="P152" s="23"/>
      <c r="Q152" s="23"/>
    </row>
    <row r="153" spans="10:17" x14ac:dyDescent="0.2">
      <c r="J153" s="23"/>
      <c r="K153" s="23"/>
      <c r="L153" s="23"/>
      <c r="M153" s="30"/>
      <c r="N153" s="50"/>
      <c r="O153" s="18"/>
      <c r="P153" s="23"/>
      <c r="Q153" s="23"/>
    </row>
    <row r="154" spans="10:17" x14ac:dyDescent="0.2">
      <c r="J154" s="23"/>
      <c r="K154" s="23"/>
      <c r="L154" s="23"/>
      <c r="M154" s="30"/>
      <c r="N154" s="50"/>
      <c r="O154" s="18"/>
      <c r="P154" s="23"/>
      <c r="Q154" s="23"/>
    </row>
    <row r="155" spans="10:17" x14ac:dyDescent="0.2">
      <c r="J155" s="23"/>
      <c r="K155" s="23"/>
      <c r="L155" s="23"/>
      <c r="M155" s="30"/>
      <c r="N155" s="47"/>
      <c r="O155" s="48"/>
      <c r="P155" s="49"/>
      <c r="Q155" s="23"/>
    </row>
    <row r="156" spans="10:17" x14ac:dyDescent="0.2">
      <c r="J156" s="23"/>
      <c r="K156" s="23"/>
      <c r="L156" s="23"/>
      <c r="M156" s="23"/>
      <c r="N156" s="23"/>
      <c r="O156" s="23"/>
      <c r="P156" s="23"/>
      <c r="Q156" s="23"/>
    </row>
    <row r="157" spans="10:17" x14ac:dyDescent="0.2">
      <c r="J157" s="23"/>
      <c r="K157" s="23"/>
      <c r="L157" s="23"/>
      <c r="M157" s="25"/>
      <c r="N157" s="23"/>
      <c r="O157" s="23"/>
      <c r="P157" s="23"/>
      <c r="Q157" s="23"/>
    </row>
    <row r="158" spans="10:17" x14ac:dyDescent="0.2">
      <c r="J158" s="23"/>
      <c r="K158" s="23"/>
      <c r="L158" s="23"/>
      <c r="M158" s="25"/>
      <c r="N158" s="23"/>
      <c r="O158" s="23"/>
      <c r="P158" s="23"/>
      <c r="Q158" s="23"/>
    </row>
    <row r="159" spans="10:17" x14ac:dyDescent="0.2">
      <c r="J159" s="23"/>
      <c r="K159" s="23"/>
      <c r="L159" s="23"/>
      <c r="M159" s="23"/>
      <c r="N159" s="23"/>
      <c r="O159" s="19"/>
      <c r="P159" s="23"/>
      <c r="Q159" s="23"/>
    </row>
    <row r="160" spans="10:17" x14ac:dyDescent="0.2">
      <c r="J160" s="23"/>
      <c r="K160" s="23"/>
      <c r="L160" s="23"/>
      <c r="M160" s="30"/>
      <c r="N160" s="50"/>
      <c r="O160" s="18"/>
      <c r="P160" s="23"/>
      <c r="Q160" s="23"/>
    </row>
    <row r="161" spans="10:17" x14ac:dyDescent="0.2">
      <c r="J161" s="23"/>
      <c r="K161" s="23"/>
      <c r="L161" s="23"/>
      <c r="M161" s="30"/>
      <c r="N161" s="50"/>
      <c r="O161" s="18"/>
      <c r="P161" s="23"/>
      <c r="Q161" s="23"/>
    </row>
    <row r="162" spans="10:17" x14ac:dyDescent="0.2">
      <c r="J162" s="23"/>
      <c r="K162" s="23"/>
      <c r="L162" s="23"/>
      <c r="M162" s="30"/>
      <c r="N162" s="47"/>
      <c r="O162" s="48"/>
      <c r="P162" s="49"/>
      <c r="Q162" s="23"/>
    </row>
    <row r="163" spans="10:17" x14ac:dyDescent="0.2">
      <c r="J163" s="23"/>
      <c r="K163" s="23"/>
      <c r="L163" s="23"/>
      <c r="M163" s="23"/>
      <c r="N163" s="23"/>
      <c r="O163" s="23"/>
      <c r="P163" s="23"/>
      <c r="Q163" s="23"/>
    </row>
    <row r="164" spans="10:17" x14ac:dyDescent="0.2">
      <c r="J164" s="23"/>
      <c r="K164" s="23"/>
      <c r="L164" s="23"/>
      <c r="M164" s="23"/>
      <c r="N164" s="23"/>
      <c r="O164" s="23"/>
      <c r="P164" s="23"/>
      <c r="Q164" s="23"/>
    </row>
    <row r="165" spans="10:17" x14ac:dyDescent="0.2">
      <c r="J165" s="23"/>
      <c r="K165" s="23"/>
      <c r="L165" s="23"/>
      <c r="M165" s="23"/>
      <c r="N165" s="23"/>
      <c r="O165" s="23"/>
      <c r="P165" s="23"/>
      <c r="Q165" s="23"/>
    </row>
    <row r="166" spans="10:17" x14ac:dyDescent="0.2">
      <c r="J166" s="23"/>
      <c r="K166" s="23"/>
      <c r="L166" s="23"/>
      <c r="M166" s="23"/>
      <c r="N166" s="23"/>
      <c r="O166" s="23"/>
      <c r="P166" s="23"/>
      <c r="Q166" s="23"/>
    </row>
    <row r="167" spans="10:17" x14ac:dyDescent="0.2">
      <c r="J167" s="23"/>
      <c r="K167" s="23"/>
      <c r="L167" s="23"/>
      <c r="M167" s="23"/>
      <c r="N167" s="23"/>
      <c r="O167" s="23"/>
      <c r="P167" s="23"/>
      <c r="Q167" s="23"/>
    </row>
    <row r="168" spans="10:17" x14ac:dyDescent="0.2">
      <c r="J168" s="23"/>
      <c r="K168" s="23"/>
      <c r="L168" s="23"/>
      <c r="M168" s="23"/>
      <c r="N168" s="23"/>
      <c r="O168" s="23"/>
      <c r="P168" s="23"/>
      <c r="Q168" s="23"/>
    </row>
    <row r="169" spans="10:17" x14ac:dyDescent="0.2">
      <c r="J169" s="23"/>
      <c r="K169" s="23"/>
      <c r="L169" s="23"/>
      <c r="M169" s="23"/>
      <c r="N169" s="23"/>
      <c r="O169" s="23"/>
      <c r="P169" s="23"/>
      <c r="Q169" s="23"/>
    </row>
  </sheetData>
  <mergeCells count="2">
    <mergeCell ref="N30:O30"/>
    <mergeCell ref="N38:O38"/>
  </mergeCells>
  <phoneticPr fontId="2" type="noConversion"/>
  <conditionalFormatting sqref="R8">
    <cfRule type="expression" dxfId="10" priority="1" stopIfTrue="1">
      <formula>"left($T$16,8)=internal"</formula>
    </cfRule>
  </conditionalFormatting>
  <pageMargins left="0.47" right="0.27" top="0.83" bottom="0.7" header="0.35" footer="0.59"/>
  <pageSetup paperSize="9" scale="63" fitToWidth="2" orientation="portrait" r:id="rId1"/>
  <headerFooter alignWithMargins="0">
    <oddHeader>&amp;Lpeter warm
info@peterwarm.co.uk
01752 542 546&amp;R&amp;A</oddHeader>
    <oddFooter>&amp;L&amp;D&amp;R&amp;Z&amp;F</oddFooter>
  </headerFooter>
  <colBreaks count="1" manualBreakCount="1">
    <brk id="17" max="8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64"/>
  <sheetViews>
    <sheetView view="pageBreakPreview" zoomScale="66" zoomScaleNormal="75" workbookViewId="0">
      <selection activeCell="I2" sqref="I2"/>
    </sheetView>
  </sheetViews>
  <sheetFormatPr defaultColWidth="9.140625" defaultRowHeight="12.75" x14ac:dyDescent="0.2"/>
  <cols>
    <col min="1" max="1" width="4" style="2" customWidth="1"/>
    <col min="2" max="7" width="9.140625" style="2"/>
    <col min="8" max="8" width="10.28515625" style="2" bestFit="1" customWidth="1"/>
    <col min="9" max="9" width="3.28515625" style="2" customWidth="1"/>
    <col min="10" max="16" width="10.7109375" style="2" customWidth="1"/>
    <col min="17" max="17" width="4.5703125" style="2" customWidth="1"/>
    <col min="18" max="18" width="3" style="2" customWidth="1"/>
    <col min="19" max="23" width="41.85546875" style="2" customWidth="1"/>
    <col min="24" max="16384" width="9.140625" style="2"/>
  </cols>
  <sheetData>
    <row r="1" spans="2:21" ht="13.5" thickBot="1" x14ac:dyDescent="0.25">
      <c r="I1" s="3">
        <v>34</v>
      </c>
      <c r="S1" s="4"/>
      <c r="T1" s="4"/>
      <c r="U1" s="5"/>
    </row>
    <row r="2" spans="2:21" x14ac:dyDescent="0.2">
      <c r="J2" s="110" t="s">
        <v>122</v>
      </c>
      <c r="K2" s="111" t="s">
        <v>128</v>
      </c>
      <c r="L2" s="111"/>
      <c r="N2" s="112" t="s">
        <v>123</v>
      </c>
      <c r="O2" s="116"/>
      <c r="P2" s="118"/>
    </row>
    <row r="3" spans="2:21" x14ac:dyDescent="0.2">
      <c r="J3" s="113" t="s">
        <v>124</v>
      </c>
      <c r="K3" s="20"/>
      <c r="L3" s="20"/>
      <c r="M3" s="20"/>
      <c r="N3" s="25" t="s">
        <v>125</v>
      </c>
      <c r="O3" s="117"/>
      <c r="P3" s="44"/>
    </row>
    <row r="4" spans="2:21" x14ac:dyDescent="0.2">
      <c r="J4" s="113" t="s">
        <v>33</v>
      </c>
      <c r="K4" s="114" t="str">
        <f ca="1">MID(CELL("filename",C1),FIND("]",CELL("filename",C1))+1,255)</f>
        <v>Ground Bearing Junction</v>
      </c>
      <c r="M4" s="23"/>
      <c r="N4" s="25" t="s">
        <v>126</v>
      </c>
      <c r="O4" s="20"/>
      <c r="P4" s="44"/>
    </row>
    <row r="5" spans="2:21" ht="13.5" thickBot="1" x14ac:dyDescent="0.25">
      <c r="J5" s="115" t="s">
        <v>143</v>
      </c>
      <c r="K5" s="45"/>
      <c r="L5" s="45"/>
      <c r="M5" s="45"/>
      <c r="N5" s="124" t="s">
        <v>127</v>
      </c>
      <c r="O5" s="45"/>
      <c r="P5" s="46"/>
    </row>
    <row r="6" spans="2:21" ht="13.5" thickBot="1" x14ac:dyDescent="0.25"/>
    <row r="7" spans="2:21" ht="23.25" x14ac:dyDescent="0.35">
      <c r="B7" s="119" t="s">
        <v>144</v>
      </c>
      <c r="C7" s="7"/>
      <c r="D7" s="7"/>
      <c r="E7" s="7"/>
      <c r="F7" s="7"/>
      <c r="G7" s="7"/>
      <c r="H7" s="8"/>
      <c r="J7" s="6" t="s">
        <v>7</v>
      </c>
      <c r="K7" s="7" t="s">
        <v>8</v>
      </c>
      <c r="L7" s="9" t="s">
        <v>9</v>
      </c>
      <c r="M7" s="7" t="s">
        <v>10</v>
      </c>
      <c r="N7" s="7" t="s">
        <v>11</v>
      </c>
      <c r="O7" s="7" t="s">
        <v>12</v>
      </c>
      <c r="P7" s="8" t="s">
        <v>13</v>
      </c>
    </row>
    <row r="8" spans="2:21" x14ac:dyDescent="0.2">
      <c r="B8" s="125" t="s">
        <v>132</v>
      </c>
      <c r="C8" s="122"/>
      <c r="D8" s="11"/>
      <c r="E8" s="11"/>
      <c r="F8" s="11"/>
      <c r="G8" s="11"/>
      <c r="H8" s="12"/>
      <c r="J8" s="64" t="s">
        <v>30</v>
      </c>
      <c r="K8" s="13">
        <v>16</v>
      </c>
      <c r="L8" s="13" t="s">
        <v>37</v>
      </c>
      <c r="M8" s="28" t="str">
        <f ca="1">LEFT(INDIRECT(J8&amp;K8),10)</f>
        <v/>
      </c>
      <c r="N8" s="71" t="e">
        <f ca="1">VALUE(RIGHT(LEFT(INDIRECT(J8&amp;K8),28),10))</f>
        <v>#VALUE!</v>
      </c>
      <c r="O8" s="71" t="e">
        <f ca="1">VALUE(RIGHT(INDIRECT(J8&amp;K8),8))</f>
        <v>#VALUE!</v>
      </c>
      <c r="P8" s="72"/>
    </row>
    <row r="9" spans="2:21" x14ac:dyDescent="0.2">
      <c r="B9" s="121"/>
      <c r="C9" s="122"/>
      <c r="D9" s="11"/>
      <c r="E9" s="11"/>
      <c r="F9" s="11"/>
      <c r="G9" s="11"/>
      <c r="H9" s="12"/>
      <c r="J9" s="64" t="s">
        <v>31</v>
      </c>
      <c r="K9" s="13">
        <v>16</v>
      </c>
      <c r="L9" s="76" t="s">
        <v>44</v>
      </c>
      <c r="M9" s="28" t="str">
        <f ca="1">LEFT(INDIRECT(J9&amp;K9),10)</f>
        <v/>
      </c>
      <c r="N9" s="71" t="e">
        <f ca="1">VALUE(RIGHT(LEFT(INDIRECT(J9&amp;K9),28),10))</f>
        <v>#VALUE!</v>
      </c>
      <c r="O9" s="71" t="e">
        <f ca="1">VALUE(RIGHT(INDIRECT(J9&amp;K9),8))</f>
        <v>#VALUE!</v>
      </c>
      <c r="P9" s="72"/>
    </row>
    <row r="10" spans="2:21" ht="13.5" thickBot="1" x14ac:dyDescent="0.25">
      <c r="B10" s="121"/>
      <c r="C10" s="122"/>
      <c r="D10" s="11"/>
      <c r="E10" s="11"/>
      <c r="F10" s="11"/>
      <c r="G10" s="11"/>
      <c r="H10" s="12"/>
      <c r="J10" s="70" t="s">
        <v>32</v>
      </c>
      <c r="K10" s="17">
        <v>16</v>
      </c>
      <c r="L10" s="74" t="s">
        <v>14</v>
      </c>
      <c r="M10" s="29" t="str">
        <f ca="1">LEFT(INDIRECT(J10&amp;K10),10)</f>
        <v/>
      </c>
      <c r="N10" s="75" t="e">
        <f ca="1">VALUE(RIGHT(LEFT(INDIRECT(J10&amp;K10),28),10))</f>
        <v>#VALUE!</v>
      </c>
      <c r="O10" s="75" t="e">
        <f ca="1">VALUE(RIGHT(INDIRECT(J10&amp;K10),8))</f>
        <v>#VALUE!</v>
      </c>
      <c r="P10" s="73" t="e">
        <f ca="1">IF(ISBLANK(L10),"",O10*N10/1000)</f>
        <v>#VALUE!</v>
      </c>
    </row>
    <row r="11" spans="2:21" ht="13.5" thickBot="1" x14ac:dyDescent="0.25">
      <c r="B11" s="10"/>
      <c r="C11" s="11"/>
      <c r="D11" s="11"/>
      <c r="E11" s="11"/>
      <c r="F11" s="11"/>
      <c r="G11" s="11"/>
      <c r="H11" s="12"/>
    </row>
    <row r="12" spans="2:21" x14ac:dyDescent="0.2">
      <c r="B12" s="10"/>
      <c r="C12" s="11"/>
      <c r="D12" s="11"/>
      <c r="E12" s="11"/>
      <c r="F12" s="11"/>
      <c r="G12" s="11"/>
      <c r="H12" s="12"/>
      <c r="J12" s="6" t="s">
        <v>38</v>
      </c>
      <c r="K12" s="7"/>
      <c r="L12" s="7"/>
      <c r="M12" s="69" t="str">
        <f>IF(L8="","",L8)</f>
        <v>Wall</v>
      </c>
      <c r="N12" s="7"/>
      <c r="O12" s="7"/>
      <c r="P12" s="8"/>
    </row>
    <row r="13" spans="2:21" x14ac:dyDescent="0.2">
      <c r="B13" s="10"/>
      <c r="C13" s="11"/>
      <c r="D13" s="11"/>
      <c r="E13" s="11"/>
      <c r="F13" s="11"/>
      <c r="G13" s="11"/>
      <c r="H13" s="12"/>
      <c r="J13" s="10"/>
      <c r="K13" s="11" t="s">
        <v>39</v>
      </c>
      <c r="L13" s="11"/>
      <c r="M13" s="11"/>
      <c r="N13" s="11"/>
      <c r="O13" s="13"/>
      <c r="P13" s="12"/>
    </row>
    <row r="14" spans="2:21" x14ac:dyDescent="0.2">
      <c r="B14" s="10"/>
      <c r="C14" s="11"/>
      <c r="D14" s="11"/>
      <c r="E14" s="11"/>
      <c r="F14" s="11"/>
      <c r="G14" s="11"/>
      <c r="H14" s="12"/>
      <c r="J14" s="10"/>
      <c r="K14" s="11" t="s">
        <v>19</v>
      </c>
      <c r="L14" s="11"/>
      <c r="M14" s="23"/>
      <c r="N14" s="11"/>
      <c r="O14" s="13"/>
      <c r="P14" s="12"/>
    </row>
    <row r="15" spans="2:21" x14ac:dyDescent="0.2">
      <c r="B15" s="10"/>
      <c r="C15" s="11"/>
      <c r="D15" s="11"/>
      <c r="E15" s="11"/>
      <c r="F15" s="11"/>
      <c r="G15" s="11"/>
      <c r="H15" s="12"/>
      <c r="J15" s="10"/>
      <c r="K15" s="11"/>
      <c r="L15" s="11"/>
      <c r="M15" s="23"/>
      <c r="N15" s="31"/>
      <c r="O15" s="19"/>
      <c r="P15" s="12"/>
    </row>
    <row r="16" spans="2:21" ht="18.75" thickBot="1" x14ac:dyDescent="0.3">
      <c r="B16" s="10"/>
      <c r="C16" s="11"/>
      <c r="D16" s="11"/>
      <c r="E16" s="11"/>
      <c r="F16" s="11"/>
      <c r="G16" s="11"/>
      <c r="H16" s="12"/>
      <c r="J16" s="14"/>
      <c r="K16" s="15"/>
      <c r="L16" s="15"/>
      <c r="M16" s="51"/>
      <c r="N16" s="52"/>
      <c r="O16" s="61" t="s">
        <v>41</v>
      </c>
      <c r="P16" s="68" t="str">
        <f>IF(O14="y",IF(O13="y",VALUE(O8),"n"),"none")</f>
        <v>none</v>
      </c>
      <c r="R16" s="4"/>
      <c r="S16" s="4"/>
      <c r="T16" s="4"/>
      <c r="U16" s="5"/>
    </row>
    <row r="17" spans="2:21" ht="13.5" thickBot="1" x14ac:dyDescent="0.25">
      <c r="B17" s="10"/>
      <c r="C17" s="11"/>
      <c r="D17" s="11"/>
      <c r="E17" s="11"/>
      <c r="F17" s="11"/>
      <c r="G17" s="11"/>
      <c r="H17" s="12"/>
      <c r="J17" s="23"/>
      <c r="K17" s="23"/>
      <c r="L17" s="23"/>
      <c r="M17" s="23"/>
      <c r="N17" s="23"/>
      <c r="O17" s="23"/>
      <c r="P17" s="23"/>
      <c r="R17" s="4"/>
      <c r="S17" s="4"/>
      <c r="T17" s="4"/>
      <c r="U17" s="5"/>
    </row>
    <row r="18" spans="2:21" x14ac:dyDescent="0.2">
      <c r="B18" s="10"/>
      <c r="C18" s="11"/>
      <c r="D18" s="11"/>
      <c r="E18" s="11"/>
      <c r="F18" s="11"/>
      <c r="G18" s="11"/>
      <c r="H18" s="12"/>
      <c r="J18" s="6" t="s">
        <v>38</v>
      </c>
      <c r="K18" s="7"/>
      <c r="L18" s="7"/>
      <c r="M18" s="69" t="str">
        <f>IF(L9="","",L9)</f>
        <v>Floor Cassette</v>
      </c>
      <c r="N18" s="7"/>
      <c r="O18" s="7"/>
      <c r="P18" s="8"/>
    </row>
    <row r="19" spans="2:21" x14ac:dyDescent="0.2">
      <c r="B19" s="10"/>
      <c r="C19" s="11"/>
      <c r="D19" s="11"/>
      <c r="E19" s="11"/>
      <c r="F19" s="11"/>
      <c r="G19" s="11"/>
      <c r="H19" s="12"/>
      <c r="J19" s="10"/>
      <c r="K19" s="11" t="s">
        <v>45</v>
      </c>
      <c r="L19" s="11"/>
      <c r="M19" s="11"/>
      <c r="N19" s="11"/>
      <c r="O19" s="13"/>
      <c r="P19" s="12"/>
    </row>
    <row r="20" spans="2:21" x14ac:dyDescent="0.2">
      <c r="B20" s="10"/>
      <c r="C20" s="11"/>
      <c r="D20" s="11"/>
      <c r="E20" s="11"/>
      <c r="F20" s="11"/>
      <c r="G20" s="11"/>
      <c r="H20" s="12"/>
      <c r="J20" s="10"/>
      <c r="K20" s="11" t="s">
        <v>19</v>
      </c>
      <c r="L20" s="11"/>
      <c r="M20" s="23"/>
      <c r="N20" s="11"/>
      <c r="O20" s="13"/>
      <c r="P20" s="12"/>
    </row>
    <row r="21" spans="2:21" x14ac:dyDescent="0.2">
      <c r="B21" s="10"/>
      <c r="C21" s="11"/>
      <c r="D21" s="11"/>
      <c r="E21" s="11"/>
      <c r="F21" s="11"/>
      <c r="G21" s="11"/>
      <c r="H21" s="12"/>
      <c r="J21" s="10"/>
      <c r="K21" s="11"/>
      <c r="L21" s="11"/>
      <c r="M21" s="23"/>
      <c r="N21" s="31"/>
      <c r="O21" s="19"/>
      <c r="P21" s="12"/>
    </row>
    <row r="22" spans="2:21" x14ac:dyDescent="0.2">
      <c r="B22" s="10"/>
      <c r="C22" s="11"/>
      <c r="D22" s="11"/>
      <c r="E22" s="11"/>
      <c r="F22" s="11"/>
      <c r="G22" s="11"/>
      <c r="H22" s="12"/>
      <c r="J22" s="10"/>
      <c r="K22" s="11"/>
      <c r="L22" s="11"/>
      <c r="M22" s="23"/>
      <c r="N22" s="47"/>
      <c r="O22" s="48" t="s">
        <v>46</v>
      </c>
      <c r="P22" s="77" t="str">
        <f>IF(O20="y",IF(O19="y",VALUE(O9),"n"),"none")</f>
        <v>none</v>
      </c>
    </row>
    <row r="23" spans="2:21" x14ac:dyDescent="0.2">
      <c r="B23" s="10"/>
      <c r="C23" s="11"/>
      <c r="D23" s="11"/>
      <c r="E23" s="11"/>
      <c r="F23" s="11"/>
      <c r="G23" s="11"/>
      <c r="H23" s="12"/>
      <c r="J23" s="22" t="s">
        <v>47</v>
      </c>
      <c r="K23" s="11"/>
      <c r="L23" s="11"/>
      <c r="M23" s="23"/>
      <c r="N23" s="23"/>
      <c r="O23" s="23"/>
      <c r="P23" s="24"/>
    </row>
    <row r="24" spans="2:21" x14ac:dyDescent="0.2">
      <c r="B24" s="10"/>
      <c r="C24" s="11"/>
      <c r="D24" s="11"/>
      <c r="E24" s="11"/>
      <c r="F24" s="11"/>
      <c r="G24" s="11"/>
      <c r="H24" s="12"/>
      <c r="J24" s="10"/>
      <c r="K24" s="25" t="s">
        <v>48</v>
      </c>
      <c r="L24" s="78">
        <v>4</v>
      </c>
      <c r="M24" s="11" t="s">
        <v>49</v>
      </c>
      <c r="N24" s="79" t="s">
        <v>50</v>
      </c>
      <c r="O24" s="78">
        <v>1</v>
      </c>
      <c r="P24" s="12" t="s">
        <v>51</v>
      </c>
    </row>
    <row r="25" spans="2:21" x14ac:dyDescent="0.2">
      <c r="B25" s="10"/>
      <c r="C25" s="11"/>
      <c r="D25" s="11"/>
      <c r="E25" s="11"/>
      <c r="F25" s="11"/>
      <c r="G25" s="11"/>
      <c r="H25" s="12"/>
      <c r="J25" s="10"/>
      <c r="K25" s="25" t="s">
        <v>52</v>
      </c>
      <c r="L25" s="78">
        <v>0</v>
      </c>
      <c r="M25" s="11" t="s">
        <v>53</v>
      </c>
      <c r="N25" s="79" t="s">
        <v>54</v>
      </c>
      <c r="O25" s="80">
        <v>2</v>
      </c>
      <c r="P25" s="12" t="s">
        <v>2</v>
      </c>
    </row>
    <row r="26" spans="2:21" x14ac:dyDescent="0.2">
      <c r="B26" s="10"/>
      <c r="C26" s="11"/>
      <c r="D26" s="11"/>
      <c r="E26" s="11"/>
      <c r="F26" s="11"/>
      <c r="G26" s="11"/>
      <c r="H26" s="12"/>
      <c r="J26" s="10"/>
      <c r="K26" s="81" t="s">
        <v>55</v>
      </c>
      <c r="L26" s="82" t="e">
        <f>L25+O25*(1/P22+0.04)</f>
        <v>#VALUE!</v>
      </c>
      <c r="M26" s="11"/>
      <c r="N26" s="81" t="s">
        <v>56</v>
      </c>
      <c r="O26" s="28">
        <f>L24/(0.5*O24)</f>
        <v>8</v>
      </c>
      <c r="P26" s="12"/>
    </row>
    <row r="27" spans="2:21" ht="18.75" thickBot="1" x14ac:dyDescent="0.3">
      <c r="B27" s="10"/>
      <c r="C27" s="11"/>
      <c r="D27" s="11"/>
      <c r="E27" s="11"/>
      <c r="F27" s="11"/>
      <c r="G27" s="11"/>
      <c r="H27" s="12"/>
      <c r="J27" s="14"/>
      <c r="K27" s="15"/>
      <c r="L27" s="15"/>
      <c r="M27" s="15"/>
      <c r="N27" s="15"/>
      <c r="O27" s="61" t="s">
        <v>57</v>
      </c>
      <c r="P27" s="68" t="e">
        <f>IF(L26&lt;O26,2*O25/(PI()*O26+L26)*LN(PI()*O26/L26+1),O25/(0.457*O26+L26))</f>
        <v>#VALUE!</v>
      </c>
    </row>
    <row r="28" spans="2:21" ht="13.5" thickBot="1" x14ac:dyDescent="0.25">
      <c r="B28" s="10"/>
      <c r="C28" s="11"/>
      <c r="D28" s="11"/>
      <c r="E28" s="11"/>
      <c r="F28" s="11"/>
      <c r="G28" s="11"/>
      <c r="H28" s="12"/>
    </row>
    <row r="29" spans="2:21" x14ac:dyDescent="0.2">
      <c r="B29" s="10"/>
      <c r="C29" s="11"/>
      <c r="D29" s="11"/>
      <c r="E29" s="11"/>
      <c r="F29" s="11"/>
      <c r="G29" s="11"/>
      <c r="H29" s="12"/>
      <c r="J29" s="6" t="s">
        <v>0</v>
      </c>
      <c r="K29" s="7"/>
      <c r="L29" s="7"/>
      <c r="M29" s="7" t="s">
        <v>40</v>
      </c>
      <c r="N29" s="7" t="s">
        <v>17</v>
      </c>
      <c r="O29" s="7" t="s">
        <v>3</v>
      </c>
      <c r="P29" s="8" t="s">
        <v>4</v>
      </c>
    </row>
    <row r="30" spans="2:21" x14ac:dyDescent="0.2">
      <c r="B30" s="10"/>
      <c r="C30" s="11"/>
      <c r="D30" s="11"/>
      <c r="E30" s="11"/>
      <c r="F30" s="11"/>
      <c r="G30" s="11"/>
      <c r="H30" s="12"/>
      <c r="J30" s="10"/>
      <c r="K30" s="11"/>
      <c r="L30" s="11"/>
      <c r="M30" s="11" t="s">
        <v>5</v>
      </c>
      <c r="N30" s="11" t="s">
        <v>2</v>
      </c>
      <c r="O30" s="11" t="s">
        <v>1</v>
      </c>
      <c r="P30" s="12" t="s">
        <v>1</v>
      </c>
    </row>
    <row r="31" spans="2:21" ht="13.5" thickBot="1" x14ac:dyDescent="0.25">
      <c r="B31" s="14"/>
      <c r="C31" s="15"/>
      <c r="D31" s="15"/>
      <c r="E31" s="15"/>
      <c r="F31" s="15"/>
      <c r="G31" s="15"/>
      <c r="H31" s="16"/>
      <c r="J31" s="10" t="s">
        <v>14</v>
      </c>
      <c r="K31" s="11"/>
      <c r="L31" s="11"/>
      <c r="M31" s="11"/>
      <c r="N31" s="11"/>
      <c r="O31" s="128" t="e">
        <f ca="1">$P$10</f>
        <v>#VALUE!</v>
      </c>
      <c r="P31" s="12"/>
    </row>
    <row r="32" spans="2:21" ht="23.25" x14ac:dyDescent="0.35">
      <c r="B32" s="119" t="s">
        <v>130</v>
      </c>
      <c r="C32" s="7"/>
      <c r="D32" s="7"/>
      <c r="E32" s="7"/>
      <c r="F32" s="7"/>
      <c r="G32" s="7"/>
      <c r="H32" s="8"/>
      <c r="J32" s="64" t="str">
        <f>$M$12</f>
        <v>Wall</v>
      </c>
      <c r="K32" s="11" t="s">
        <v>6</v>
      </c>
      <c r="L32" s="11"/>
      <c r="M32" s="63"/>
      <c r="N32" s="66" t="str">
        <f>$P$16</f>
        <v>none</v>
      </c>
      <c r="O32" s="128">
        <f>IF(M32="",0,N32*M32/1000)</f>
        <v>0</v>
      </c>
      <c r="P32" s="12"/>
    </row>
    <row r="33" spans="1:16" x14ac:dyDescent="0.2">
      <c r="B33" s="10" t="s">
        <v>131</v>
      </c>
      <c r="C33" s="11"/>
      <c r="D33" s="11"/>
      <c r="E33" s="11"/>
      <c r="F33" s="11"/>
      <c r="G33" s="11"/>
      <c r="H33" s="12"/>
      <c r="J33" s="64" t="s">
        <v>58</v>
      </c>
      <c r="K33" s="11" t="s">
        <v>6</v>
      </c>
      <c r="L33" s="11"/>
      <c r="M33" s="63"/>
      <c r="N33" s="66" t="e">
        <f>$P$27</f>
        <v>#VALUE!</v>
      </c>
      <c r="O33" s="128">
        <f>IF(M33="",0,N33*M33/1000)</f>
        <v>0</v>
      </c>
      <c r="P33" s="12"/>
    </row>
    <row r="34" spans="1:16" x14ac:dyDescent="0.2">
      <c r="B34" s="10"/>
      <c r="C34" s="11"/>
      <c r="D34" s="11"/>
      <c r="E34" s="11"/>
      <c r="F34" s="11"/>
      <c r="G34" s="11"/>
      <c r="H34" s="12"/>
      <c r="J34" s="22"/>
      <c r="K34" s="23"/>
      <c r="L34" s="23"/>
      <c r="M34" s="30"/>
      <c r="N34" s="31"/>
      <c r="O34" s="129" t="e">
        <f ca="1">O31-O32-O33</f>
        <v>#VALUE!</v>
      </c>
      <c r="P34" s="12"/>
    </row>
    <row r="35" spans="1:16" ht="24" thickBot="1" x14ac:dyDescent="0.4">
      <c r="B35" s="10"/>
      <c r="C35" s="11"/>
      <c r="D35" s="11"/>
      <c r="E35" s="11"/>
      <c r="F35" s="11"/>
      <c r="G35" s="11"/>
      <c r="H35" s="12"/>
      <c r="J35" s="14"/>
      <c r="K35" s="15"/>
      <c r="L35" s="15"/>
      <c r="M35" s="60" t="s">
        <v>43</v>
      </c>
      <c r="N35" s="280" t="e">
        <f ca="1">O34</f>
        <v>#VALUE!</v>
      </c>
      <c r="O35" s="281"/>
      <c r="P35" s="62" t="s">
        <v>1</v>
      </c>
    </row>
    <row r="36" spans="1:16" ht="13.5" thickBot="1" x14ac:dyDescent="0.25">
      <c r="B36" s="10"/>
      <c r="C36" s="11"/>
      <c r="D36" s="11"/>
      <c r="E36" s="11"/>
      <c r="F36" s="11"/>
      <c r="G36" s="11"/>
      <c r="H36" s="12"/>
      <c r="K36" s="23"/>
      <c r="L36" s="23"/>
      <c r="M36" s="23"/>
      <c r="P36" s="23"/>
    </row>
    <row r="37" spans="1:16" x14ac:dyDescent="0.2">
      <c r="B37" s="10"/>
      <c r="C37" s="11"/>
      <c r="D37" s="11"/>
      <c r="E37" s="11"/>
      <c r="F37" s="11"/>
      <c r="G37" s="11"/>
      <c r="H37" s="12"/>
      <c r="J37" s="6" t="s">
        <v>0</v>
      </c>
      <c r="K37" s="7"/>
      <c r="L37" s="7"/>
      <c r="M37" s="7" t="s">
        <v>40</v>
      </c>
      <c r="N37" s="7" t="s">
        <v>17</v>
      </c>
      <c r="O37" s="7" t="s">
        <v>3</v>
      </c>
      <c r="P37" s="8" t="s">
        <v>4</v>
      </c>
    </row>
    <row r="38" spans="1:16" x14ac:dyDescent="0.2">
      <c r="A38" s="21"/>
      <c r="B38" s="10"/>
      <c r="C38" s="11"/>
      <c r="D38" s="11"/>
      <c r="E38" s="11"/>
      <c r="F38" s="11"/>
      <c r="G38" s="11"/>
      <c r="H38" s="12"/>
      <c r="J38" s="10"/>
      <c r="K38" s="11"/>
      <c r="L38" s="11"/>
      <c r="M38" s="11" t="s">
        <v>5</v>
      </c>
      <c r="N38" s="11" t="s">
        <v>2</v>
      </c>
      <c r="O38" s="11" t="s">
        <v>1</v>
      </c>
      <c r="P38" s="12" t="s">
        <v>1</v>
      </c>
    </row>
    <row r="39" spans="1:16" x14ac:dyDescent="0.2">
      <c r="A39" s="21"/>
      <c r="B39" s="10"/>
      <c r="C39" s="11"/>
      <c r="D39" s="11"/>
      <c r="E39" s="11"/>
      <c r="F39" s="11"/>
      <c r="G39" s="11"/>
      <c r="H39" s="12"/>
      <c r="J39" s="10" t="s">
        <v>14</v>
      </c>
      <c r="K39" s="11"/>
      <c r="L39" s="11"/>
      <c r="M39" s="11"/>
      <c r="N39" s="11"/>
      <c r="O39" s="128" t="e">
        <f ca="1">$P$10</f>
        <v>#VALUE!</v>
      </c>
      <c r="P39" s="12"/>
    </row>
    <row r="40" spans="1:16" x14ac:dyDescent="0.2">
      <c r="A40" s="21"/>
      <c r="B40" s="10"/>
      <c r="C40" s="11"/>
      <c r="D40" s="11"/>
      <c r="E40" s="11"/>
      <c r="F40" s="11"/>
      <c r="G40" s="11"/>
      <c r="H40" s="12"/>
      <c r="J40" s="64" t="str">
        <f>$M$12</f>
        <v>Wall</v>
      </c>
      <c r="K40" s="11" t="s">
        <v>6</v>
      </c>
      <c r="L40" s="11"/>
      <c r="M40" s="63"/>
      <c r="N40" s="66" t="str">
        <f>$P$16</f>
        <v>none</v>
      </c>
      <c r="O40" s="128">
        <f>IF(M40="",0,N40*M40/1000)</f>
        <v>0</v>
      </c>
      <c r="P40" s="12"/>
    </row>
    <row r="41" spans="1:16" x14ac:dyDescent="0.2">
      <c r="A41" s="21"/>
      <c r="B41" s="22"/>
      <c r="C41" s="23"/>
      <c r="D41" s="23"/>
      <c r="E41" s="23"/>
      <c r="F41" s="23"/>
      <c r="G41" s="23"/>
      <c r="H41" s="24"/>
      <c r="J41" s="64" t="s">
        <v>58</v>
      </c>
      <c r="K41" s="11" t="s">
        <v>6</v>
      </c>
      <c r="L41" s="11"/>
      <c r="M41" s="63"/>
      <c r="N41" s="66" t="e">
        <f>$P$27</f>
        <v>#VALUE!</v>
      </c>
      <c r="O41" s="128">
        <f>IF(M41="",0,N41*M41/1000)</f>
        <v>0</v>
      </c>
      <c r="P41" s="12"/>
    </row>
    <row r="42" spans="1:16" x14ac:dyDescent="0.2">
      <c r="A42" s="21"/>
      <c r="B42" s="22"/>
      <c r="C42" s="23"/>
      <c r="D42" s="23"/>
      <c r="E42" s="23"/>
      <c r="F42" s="23"/>
      <c r="G42" s="23"/>
      <c r="H42" s="24"/>
      <c r="J42" s="10"/>
      <c r="K42" s="11"/>
      <c r="L42" s="11"/>
      <c r="M42" s="11"/>
      <c r="N42" s="31"/>
      <c r="O42" s="129" t="e">
        <f ca="1">O39-O40-O41</f>
        <v>#VALUE!</v>
      </c>
      <c r="P42" s="12"/>
    </row>
    <row r="43" spans="1:16" ht="24" customHeight="1" thickBot="1" x14ac:dyDescent="0.4">
      <c r="A43" s="21"/>
      <c r="B43" s="22"/>
      <c r="C43" s="23"/>
      <c r="D43" s="23"/>
      <c r="E43" s="23"/>
      <c r="F43" s="23"/>
      <c r="G43" s="23"/>
      <c r="H43" s="24"/>
      <c r="J43" s="14"/>
      <c r="K43" s="15"/>
      <c r="L43" s="83"/>
      <c r="M43" s="60" t="s">
        <v>42</v>
      </c>
      <c r="N43" s="280" t="e">
        <f ca="1">O42</f>
        <v>#VALUE!</v>
      </c>
      <c r="O43" s="281"/>
      <c r="P43" s="62" t="s">
        <v>1</v>
      </c>
    </row>
    <row r="44" spans="1:16" ht="12.75" customHeight="1" thickBot="1" x14ac:dyDescent="0.25">
      <c r="A44" s="21"/>
      <c r="B44" s="22"/>
      <c r="C44" s="23"/>
      <c r="D44" s="23"/>
      <c r="E44" s="23"/>
      <c r="F44" s="23"/>
      <c r="G44" s="23"/>
      <c r="H44" s="24"/>
    </row>
    <row r="45" spans="1:16" ht="12.75" customHeight="1" thickBot="1" x14ac:dyDescent="0.25">
      <c r="A45" s="21"/>
      <c r="B45" s="22"/>
      <c r="C45" s="25"/>
      <c r="D45" s="26"/>
      <c r="E45" s="23"/>
      <c r="F45" s="23"/>
      <c r="G45" s="25"/>
      <c r="H45" s="27"/>
      <c r="J45" s="103" t="s">
        <v>92</v>
      </c>
      <c r="K45" s="104"/>
      <c r="L45" s="104"/>
      <c r="M45" s="104"/>
      <c r="N45" s="105" t="s">
        <v>114</v>
      </c>
      <c r="O45" s="106"/>
      <c r="P45" s="107" t="s">
        <v>91</v>
      </c>
    </row>
    <row r="46" spans="1:16" x14ac:dyDescent="0.2">
      <c r="A46" s="21"/>
      <c r="B46" s="22"/>
      <c r="C46" s="23"/>
      <c r="D46" s="23"/>
      <c r="E46" s="23"/>
      <c r="F46" s="23"/>
      <c r="G46" s="23"/>
      <c r="H46" s="24"/>
    </row>
    <row r="47" spans="1:16" x14ac:dyDescent="0.2">
      <c r="A47" s="21"/>
      <c r="B47" s="22"/>
      <c r="C47" s="23"/>
      <c r="D47" s="23"/>
      <c r="E47" s="23"/>
      <c r="F47" s="23"/>
      <c r="G47" s="23"/>
      <c r="H47" s="24"/>
      <c r="J47" s="23"/>
      <c r="K47" s="23"/>
      <c r="L47" s="23"/>
      <c r="M47" s="23"/>
      <c r="N47" s="23"/>
      <c r="O47" s="23"/>
      <c r="P47" s="23"/>
    </row>
    <row r="48" spans="1:16" x14ac:dyDescent="0.2">
      <c r="A48" s="21"/>
      <c r="B48" s="22"/>
      <c r="C48" s="23"/>
      <c r="D48" s="23"/>
      <c r="E48" s="23"/>
      <c r="F48" s="23"/>
      <c r="G48" s="23"/>
      <c r="H48" s="24"/>
      <c r="J48" s="25"/>
      <c r="K48" s="23"/>
      <c r="L48" s="25"/>
      <c r="M48" s="23"/>
      <c r="N48" s="25"/>
      <c r="O48" s="23"/>
      <c r="P48" s="23"/>
    </row>
    <row r="49" spans="2:16" x14ac:dyDescent="0.2">
      <c r="B49" s="22"/>
      <c r="C49" s="23"/>
      <c r="D49" s="23"/>
      <c r="E49" s="23"/>
      <c r="F49" s="23"/>
      <c r="G49" s="23"/>
      <c r="H49" s="24"/>
      <c r="J49" s="25"/>
      <c r="K49" s="23"/>
      <c r="L49" s="25"/>
      <c r="M49" s="54"/>
      <c r="N49" s="55"/>
      <c r="O49" s="23"/>
      <c r="P49" s="23"/>
    </row>
    <row r="50" spans="2:16" x14ac:dyDescent="0.2">
      <c r="B50" s="22"/>
      <c r="C50" s="23"/>
      <c r="D50" s="23"/>
      <c r="E50" s="23"/>
      <c r="F50" s="23"/>
      <c r="G50" s="23"/>
      <c r="H50" s="24"/>
      <c r="J50" s="25"/>
      <c r="K50" s="23"/>
      <c r="L50" s="25"/>
      <c r="M50" s="23"/>
      <c r="N50" s="48"/>
      <c r="O50" s="48"/>
      <c r="P50" s="23"/>
    </row>
    <row r="51" spans="2:16" x14ac:dyDescent="0.2">
      <c r="B51" s="22"/>
      <c r="C51" s="23"/>
      <c r="D51" s="23"/>
      <c r="E51" s="23"/>
      <c r="F51" s="23"/>
      <c r="G51" s="23"/>
      <c r="H51" s="24"/>
      <c r="J51" s="23"/>
      <c r="K51" s="23"/>
      <c r="L51" s="23"/>
      <c r="M51" s="23"/>
      <c r="N51" s="23"/>
      <c r="O51" s="23"/>
      <c r="P51" s="23"/>
    </row>
    <row r="52" spans="2:16" x14ac:dyDescent="0.2">
      <c r="B52" s="10"/>
      <c r="C52" s="11"/>
      <c r="D52" s="11"/>
      <c r="E52" s="11"/>
      <c r="F52" s="11"/>
      <c r="G52" s="11"/>
      <c r="H52" s="12"/>
    </row>
    <row r="53" spans="2:16" x14ac:dyDescent="0.2">
      <c r="B53" s="10"/>
      <c r="C53" s="11"/>
      <c r="D53" s="11"/>
      <c r="E53" s="11"/>
      <c r="F53" s="11"/>
      <c r="G53" s="11"/>
      <c r="H53" s="12"/>
    </row>
    <row r="54" spans="2:16" x14ac:dyDescent="0.2">
      <c r="B54" s="10"/>
      <c r="C54" s="11"/>
      <c r="D54" s="11"/>
      <c r="E54" s="11"/>
      <c r="F54" s="11"/>
      <c r="G54" s="11"/>
      <c r="H54" s="12"/>
    </row>
    <row r="55" spans="2:16" x14ac:dyDescent="0.2">
      <c r="B55" s="10"/>
      <c r="C55" s="11"/>
      <c r="D55" s="11"/>
      <c r="E55" s="11"/>
      <c r="F55" s="11"/>
      <c r="G55" s="11"/>
      <c r="H55" s="12"/>
    </row>
    <row r="56" spans="2:16" ht="13.5" thickBot="1" x14ac:dyDescent="0.25">
      <c r="B56" s="14"/>
      <c r="C56" s="15"/>
      <c r="D56" s="15"/>
      <c r="E56" s="15"/>
      <c r="F56" s="15"/>
      <c r="G56" s="15"/>
      <c r="H56" s="16"/>
    </row>
    <row r="57" spans="2:16" ht="23.25" x14ac:dyDescent="0.35">
      <c r="B57" s="119" t="s">
        <v>164</v>
      </c>
      <c r="C57" s="7"/>
      <c r="D57" s="7"/>
      <c r="E57" s="7"/>
      <c r="F57" s="7"/>
      <c r="G57" s="7"/>
      <c r="H57" s="8"/>
      <c r="J57" s="119" t="s">
        <v>129</v>
      </c>
      <c r="K57" s="7"/>
      <c r="L57" s="7"/>
      <c r="M57" s="7"/>
      <c r="N57" s="7"/>
      <c r="O57" s="7"/>
      <c r="P57" s="8"/>
    </row>
    <row r="58" spans="2:16" ht="12.75" customHeight="1" x14ac:dyDescent="0.2">
      <c r="B58" s="10"/>
      <c r="C58" s="11"/>
      <c r="D58" s="11"/>
      <c r="E58" s="11"/>
      <c r="F58" s="11"/>
      <c r="G58" s="11"/>
      <c r="H58" s="12"/>
      <c r="J58" s="10"/>
      <c r="K58" s="11"/>
      <c r="L58" s="11"/>
      <c r="M58" s="11"/>
      <c r="N58" s="11"/>
      <c r="O58" s="11"/>
      <c r="P58" s="12"/>
    </row>
    <row r="59" spans="2:16" x14ac:dyDescent="0.2">
      <c r="B59" s="10"/>
      <c r="C59" s="11"/>
      <c r="D59" s="11"/>
      <c r="E59" s="11"/>
      <c r="F59" s="11"/>
      <c r="G59" s="11"/>
      <c r="H59" s="12"/>
      <c r="J59" s="10"/>
      <c r="K59" s="11"/>
      <c r="L59" s="11"/>
      <c r="M59" s="11"/>
      <c r="N59" s="11"/>
      <c r="O59" s="11"/>
      <c r="P59" s="12"/>
    </row>
    <row r="60" spans="2:16" x14ac:dyDescent="0.2">
      <c r="B60" s="10"/>
      <c r="C60" s="11"/>
      <c r="D60" s="11"/>
      <c r="E60" s="11"/>
      <c r="F60" s="11"/>
      <c r="G60" s="11"/>
      <c r="H60" s="12"/>
      <c r="J60" s="10"/>
      <c r="K60" s="120"/>
      <c r="L60" s="11"/>
      <c r="M60" s="11"/>
      <c r="N60" s="11"/>
      <c r="O60" s="11"/>
      <c r="P60" s="12"/>
    </row>
    <row r="61" spans="2:16" x14ac:dyDescent="0.2">
      <c r="B61" s="10"/>
      <c r="C61" s="11"/>
      <c r="D61" s="11"/>
      <c r="E61" s="11"/>
      <c r="F61" s="11"/>
      <c r="G61" s="11"/>
      <c r="H61" s="12"/>
      <c r="J61" s="10"/>
      <c r="K61" s="120"/>
      <c r="L61" s="11"/>
      <c r="M61" s="11"/>
      <c r="N61" s="11"/>
      <c r="O61" s="11"/>
      <c r="P61" s="12"/>
    </row>
    <row r="62" spans="2:16" x14ac:dyDescent="0.2">
      <c r="B62" s="10"/>
      <c r="C62" s="11"/>
      <c r="D62" s="11"/>
      <c r="E62" s="11"/>
      <c r="F62" s="11"/>
      <c r="G62" s="11"/>
      <c r="H62" s="12"/>
      <c r="J62" s="10"/>
      <c r="K62" s="120"/>
      <c r="L62" s="11"/>
      <c r="M62" s="11"/>
      <c r="N62" s="11"/>
      <c r="O62" s="11"/>
      <c r="P62" s="12"/>
    </row>
    <row r="63" spans="2:16" x14ac:dyDescent="0.2">
      <c r="B63" s="10"/>
      <c r="C63" s="11"/>
      <c r="D63" s="11"/>
      <c r="E63" s="11"/>
      <c r="F63" s="11"/>
      <c r="G63" s="11"/>
      <c r="H63" s="12"/>
      <c r="J63" s="10"/>
      <c r="K63" s="120"/>
      <c r="L63" s="11"/>
      <c r="M63" s="11"/>
      <c r="N63" s="11"/>
      <c r="O63" s="11"/>
      <c r="P63" s="12"/>
    </row>
    <row r="64" spans="2:16" x14ac:dyDescent="0.2">
      <c r="B64" s="10"/>
      <c r="C64" s="11"/>
      <c r="D64" s="11"/>
      <c r="E64" s="11"/>
      <c r="F64" s="11"/>
      <c r="G64" s="11"/>
      <c r="H64" s="12"/>
      <c r="J64" s="10"/>
      <c r="K64" s="120"/>
      <c r="L64" s="11"/>
      <c r="M64" s="11"/>
      <c r="N64" s="11"/>
      <c r="O64" s="11"/>
      <c r="P64" s="12"/>
    </row>
    <row r="65" spans="2:17" x14ac:dyDescent="0.2">
      <c r="B65" s="10"/>
      <c r="C65" s="11"/>
      <c r="D65" s="11"/>
      <c r="E65" s="11"/>
      <c r="F65" s="11"/>
      <c r="G65" s="11"/>
      <c r="H65" s="12"/>
      <c r="J65" s="10"/>
      <c r="K65" s="120"/>
      <c r="L65" s="11"/>
      <c r="M65" s="11"/>
      <c r="N65" s="11"/>
      <c r="O65" s="11"/>
      <c r="P65" s="12"/>
    </row>
    <row r="66" spans="2:17" x14ac:dyDescent="0.2">
      <c r="B66" s="22"/>
      <c r="C66" s="23"/>
      <c r="D66" s="23"/>
      <c r="E66" s="23"/>
      <c r="F66" s="23"/>
      <c r="G66" s="23"/>
      <c r="H66" s="24"/>
      <c r="J66" s="10"/>
      <c r="K66" s="120"/>
      <c r="L66" s="11"/>
      <c r="M66" s="11"/>
      <c r="N66" s="11"/>
      <c r="O66" s="11"/>
      <c r="P66" s="12"/>
    </row>
    <row r="67" spans="2:17" x14ac:dyDescent="0.2">
      <c r="B67" s="22"/>
      <c r="C67" s="23"/>
      <c r="D67" s="23"/>
      <c r="E67" s="23"/>
      <c r="F67" s="23"/>
      <c r="G67" s="23"/>
      <c r="H67" s="24"/>
      <c r="J67" s="10"/>
      <c r="K67" s="120"/>
      <c r="L67" s="11"/>
      <c r="M67" s="11"/>
      <c r="N67" s="11"/>
      <c r="O67" s="11"/>
      <c r="P67" s="12"/>
    </row>
    <row r="68" spans="2:17" x14ac:dyDescent="0.2">
      <c r="B68" s="22"/>
      <c r="C68" s="23"/>
      <c r="D68" s="23"/>
      <c r="E68" s="23"/>
      <c r="F68" s="23"/>
      <c r="G68" s="23"/>
      <c r="H68" s="24"/>
      <c r="J68" s="10"/>
      <c r="K68" s="120"/>
      <c r="L68" s="11"/>
      <c r="M68" s="11"/>
      <c r="N68" s="11"/>
      <c r="O68" s="11"/>
      <c r="P68" s="12"/>
    </row>
    <row r="69" spans="2:17" x14ac:dyDescent="0.2">
      <c r="B69" s="22"/>
      <c r="C69" s="23"/>
      <c r="D69" s="23"/>
      <c r="E69" s="23"/>
      <c r="F69" s="23"/>
      <c r="G69" s="23"/>
      <c r="H69" s="24"/>
      <c r="J69" s="10"/>
      <c r="K69" s="120"/>
      <c r="L69" s="11"/>
      <c r="M69" s="11"/>
      <c r="N69" s="11"/>
      <c r="O69" s="11"/>
      <c r="P69" s="12"/>
    </row>
    <row r="70" spans="2:17" x14ac:dyDescent="0.2">
      <c r="B70" s="22"/>
      <c r="C70" s="25"/>
      <c r="D70" s="26"/>
      <c r="E70" s="23"/>
      <c r="F70" s="23"/>
      <c r="G70" s="25"/>
      <c r="H70" s="27"/>
      <c r="J70" s="10"/>
      <c r="K70" s="120"/>
      <c r="L70" s="11"/>
      <c r="M70" s="11"/>
      <c r="N70" s="11"/>
      <c r="O70" s="11"/>
      <c r="P70" s="12"/>
    </row>
    <row r="71" spans="2:17" x14ac:dyDescent="0.2">
      <c r="B71" s="22"/>
      <c r="C71" s="23"/>
      <c r="D71" s="23"/>
      <c r="E71" s="23"/>
      <c r="F71" s="23"/>
      <c r="G71" s="23"/>
      <c r="H71" s="24"/>
      <c r="J71" s="10"/>
      <c r="K71" s="120"/>
      <c r="L71" s="11"/>
      <c r="M71" s="11"/>
      <c r="N71" s="11"/>
      <c r="O71" s="11"/>
      <c r="P71" s="12"/>
    </row>
    <row r="72" spans="2:17" x14ac:dyDescent="0.2">
      <c r="B72" s="22"/>
      <c r="C72" s="23"/>
      <c r="D72" s="23"/>
      <c r="E72" s="23"/>
      <c r="F72" s="23"/>
      <c r="G72" s="23"/>
      <c r="H72" s="24"/>
      <c r="J72" s="10"/>
      <c r="K72" s="11"/>
      <c r="L72" s="11"/>
      <c r="M72" s="11"/>
      <c r="N72" s="11"/>
      <c r="O72" s="11"/>
      <c r="P72" s="12"/>
    </row>
    <row r="73" spans="2:17" x14ac:dyDescent="0.2">
      <c r="B73" s="22"/>
      <c r="C73" s="23"/>
      <c r="D73" s="23"/>
      <c r="E73" s="23"/>
      <c r="F73" s="23"/>
      <c r="G73" s="23"/>
      <c r="H73" s="24"/>
      <c r="J73" s="10"/>
      <c r="K73" s="11"/>
      <c r="L73" s="11"/>
      <c r="M73" s="11"/>
      <c r="N73" s="11"/>
      <c r="O73" s="11"/>
      <c r="P73" s="12"/>
    </row>
    <row r="74" spans="2:17" x14ac:dyDescent="0.2">
      <c r="B74" s="22"/>
      <c r="C74" s="23"/>
      <c r="D74" s="23"/>
      <c r="E74" s="23"/>
      <c r="F74" s="23"/>
      <c r="G74" s="23"/>
      <c r="H74" s="24"/>
      <c r="J74" s="10"/>
      <c r="K74" s="11"/>
      <c r="L74" s="11"/>
      <c r="M74" s="11"/>
      <c r="N74" s="11"/>
      <c r="O74" s="11"/>
      <c r="P74" s="12"/>
    </row>
    <row r="75" spans="2:17" x14ac:dyDescent="0.2">
      <c r="B75" s="22"/>
      <c r="C75" s="23"/>
      <c r="D75" s="23"/>
      <c r="E75" s="23"/>
      <c r="F75" s="23"/>
      <c r="G75" s="23"/>
      <c r="H75" s="24"/>
      <c r="J75" s="10"/>
      <c r="K75" s="11"/>
      <c r="L75" s="11"/>
      <c r="M75" s="11"/>
      <c r="N75" s="11"/>
      <c r="O75" s="11"/>
      <c r="P75" s="12"/>
    </row>
    <row r="76" spans="2:17" x14ac:dyDescent="0.2">
      <c r="B76" s="22"/>
      <c r="C76" s="23"/>
      <c r="D76" s="23"/>
      <c r="E76" s="23"/>
      <c r="F76" s="23"/>
      <c r="G76" s="23"/>
      <c r="H76" s="24"/>
      <c r="J76" s="10"/>
      <c r="K76" s="11"/>
      <c r="L76" s="11"/>
      <c r="M76" s="11"/>
      <c r="N76" s="11"/>
      <c r="O76" s="11"/>
      <c r="P76" s="12"/>
    </row>
    <row r="77" spans="2:17" x14ac:dyDescent="0.2">
      <c r="B77" s="10"/>
      <c r="C77" s="11"/>
      <c r="D77" s="11"/>
      <c r="E77" s="11"/>
      <c r="F77" s="11"/>
      <c r="G77" s="11"/>
      <c r="H77" s="12"/>
      <c r="J77" s="10"/>
      <c r="K77" s="11"/>
      <c r="L77" s="11"/>
      <c r="M77" s="11"/>
      <c r="N77" s="11"/>
      <c r="O77" s="11"/>
      <c r="P77" s="12"/>
    </row>
    <row r="78" spans="2:17" x14ac:dyDescent="0.2">
      <c r="B78" s="10"/>
      <c r="C78" s="11"/>
      <c r="D78" s="11"/>
      <c r="E78" s="11"/>
      <c r="F78" s="11"/>
      <c r="G78" s="11"/>
      <c r="H78" s="12"/>
      <c r="J78" s="10"/>
      <c r="K78" s="11"/>
      <c r="L78" s="11"/>
      <c r="M78" s="11"/>
      <c r="N78" s="11"/>
      <c r="O78" s="11"/>
      <c r="P78" s="12"/>
    </row>
    <row r="79" spans="2:17" x14ac:dyDescent="0.2">
      <c r="B79" s="10"/>
      <c r="C79" s="11"/>
      <c r="D79" s="11"/>
      <c r="E79" s="11"/>
      <c r="F79" s="11"/>
      <c r="G79" s="11"/>
      <c r="H79" s="12"/>
      <c r="J79" s="10"/>
      <c r="K79" s="11"/>
      <c r="L79" s="11"/>
      <c r="M79" s="11"/>
      <c r="N79" s="11"/>
      <c r="O79" s="11"/>
      <c r="P79" s="12"/>
      <c r="Q79" s="23"/>
    </row>
    <row r="80" spans="2:17" x14ac:dyDescent="0.2">
      <c r="B80" s="10"/>
      <c r="C80" s="11"/>
      <c r="D80" s="11"/>
      <c r="E80" s="11"/>
      <c r="F80" s="11"/>
      <c r="G80" s="11"/>
      <c r="H80" s="12"/>
      <c r="J80" s="10"/>
      <c r="K80" s="11"/>
      <c r="L80" s="11"/>
      <c r="M80" s="11"/>
      <c r="N80" s="11"/>
      <c r="O80" s="11"/>
      <c r="P80" s="12"/>
      <c r="Q80" s="23"/>
    </row>
    <row r="81" spans="2:17" ht="13.5" thickBot="1" x14ac:dyDescent="0.25">
      <c r="B81" s="14"/>
      <c r="C81" s="15"/>
      <c r="D81" s="15"/>
      <c r="E81" s="15"/>
      <c r="F81" s="15"/>
      <c r="G81" s="15"/>
      <c r="H81" s="16"/>
      <c r="J81" s="14"/>
      <c r="K81" s="15"/>
      <c r="L81" s="15"/>
      <c r="M81" s="15"/>
      <c r="N81" s="15"/>
      <c r="O81" s="15"/>
      <c r="P81" s="16"/>
      <c r="Q81" s="23"/>
    </row>
    <row r="82" spans="2:17" x14ac:dyDescent="0.2">
      <c r="B82" s="7"/>
      <c r="C82" s="7"/>
      <c r="D82" s="7"/>
      <c r="E82" s="7"/>
      <c r="F82" s="7"/>
      <c r="G82" s="7"/>
      <c r="H82" s="7"/>
      <c r="J82" s="25"/>
      <c r="K82" s="19"/>
      <c r="L82" s="25"/>
      <c r="M82" s="19"/>
      <c r="N82" s="25"/>
      <c r="O82" s="19"/>
      <c r="P82" s="23"/>
      <c r="Q82" s="23"/>
    </row>
    <row r="83" spans="2:17" x14ac:dyDescent="0.2">
      <c r="B83" s="11"/>
      <c r="C83" s="11"/>
      <c r="D83" s="11"/>
      <c r="E83" s="11"/>
      <c r="F83" s="11"/>
      <c r="G83" s="11"/>
      <c r="H83" s="11"/>
      <c r="J83" s="23"/>
      <c r="K83" s="19"/>
      <c r="L83" s="23"/>
      <c r="M83" s="19"/>
      <c r="N83" s="23"/>
      <c r="O83" s="19"/>
      <c r="P83" s="23"/>
      <c r="Q83" s="23"/>
    </row>
    <row r="84" spans="2:17" x14ac:dyDescent="0.2">
      <c r="B84" s="11"/>
      <c r="C84" s="11"/>
      <c r="D84" s="11"/>
      <c r="E84" s="11"/>
      <c r="F84" s="11"/>
      <c r="G84" s="11"/>
      <c r="H84" s="11"/>
      <c r="J84" s="23"/>
      <c r="K84" s="23"/>
      <c r="L84" s="23"/>
      <c r="M84" s="23"/>
      <c r="N84" s="25"/>
      <c r="O84" s="23"/>
      <c r="P84" s="23"/>
      <c r="Q84" s="23"/>
    </row>
    <row r="85" spans="2:17" x14ac:dyDescent="0.2">
      <c r="B85" s="11"/>
      <c r="C85" s="11"/>
      <c r="D85" s="11"/>
      <c r="E85" s="11"/>
      <c r="F85" s="11"/>
      <c r="G85" s="11"/>
      <c r="H85" s="11"/>
      <c r="J85" s="23"/>
      <c r="K85" s="19"/>
      <c r="L85" s="23"/>
      <c r="M85" s="25"/>
      <c r="N85" s="23"/>
      <c r="O85" s="19"/>
      <c r="P85" s="23"/>
      <c r="Q85" s="23"/>
    </row>
    <row r="86" spans="2:17" x14ac:dyDescent="0.2">
      <c r="B86" s="11"/>
      <c r="C86" s="11"/>
      <c r="D86" s="11"/>
      <c r="E86" s="11"/>
      <c r="F86" s="11"/>
      <c r="G86" s="11"/>
      <c r="H86" s="11"/>
      <c r="J86" s="23"/>
      <c r="K86" s="23"/>
      <c r="L86" s="54"/>
      <c r="M86" s="23"/>
      <c r="N86" s="47"/>
      <c r="O86" s="48"/>
      <c r="P86" s="56"/>
      <c r="Q86" s="23"/>
    </row>
    <row r="87" spans="2:17" x14ac:dyDescent="0.2">
      <c r="J87" s="23"/>
      <c r="K87" s="23"/>
      <c r="L87" s="23"/>
      <c r="M87" s="23"/>
      <c r="N87" s="23"/>
      <c r="O87" s="23"/>
      <c r="P87" s="23"/>
      <c r="Q87" s="23"/>
    </row>
    <row r="88" spans="2:17" x14ac:dyDescent="0.2">
      <c r="J88" s="23"/>
      <c r="K88" s="23"/>
      <c r="L88" s="23"/>
      <c r="M88" s="23"/>
      <c r="N88" s="23"/>
      <c r="O88" s="23"/>
      <c r="P88" s="23"/>
      <c r="Q88" s="23"/>
    </row>
    <row r="89" spans="2:17" x14ac:dyDescent="0.2">
      <c r="J89" s="23"/>
      <c r="K89" s="23"/>
      <c r="L89" s="23"/>
      <c r="M89" s="23"/>
      <c r="N89" s="23"/>
      <c r="O89" s="23"/>
      <c r="P89" s="23"/>
      <c r="Q89" s="23"/>
    </row>
    <row r="90" spans="2:17" x14ac:dyDescent="0.2">
      <c r="J90" s="23"/>
      <c r="K90" s="23"/>
      <c r="L90" s="23"/>
      <c r="M90" s="23"/>
      <c r="N90" s="25"/>
      <c r="O90" s="23"/>
      <c r="P90" s="23"/>
      <c r="Q90" s="23"/>
    </row>
    <row r="91" spans="2:17" x14ac:dyDescent="0.2">
      <c r="J91" s="23"/>
      <c r="K91" s="23"/>
      <c r="L91" s="23"/>
      <c r="M91" s="23"/>
      <c r="N91" s="23"/>
      <c r="O91" s="53"/>
      <c r="P91" s="23"/>
      <c r="Q91" s="23"/>
    </row>
    <row r="92" spans="2:17" x14ac:dyDescent="0.2">
      <c r="J92" s="23"/>
      <c r="K92" s="23"/>
      <c r="L92" s="23"/>
      <c r="M92" s="23"/>
      <c r="N92" s="30"/>
      <c r="O92" s="26"/>
      <c r="P92" s="23"/>
      <c r="Q92" s="23"/>
    </row>
    <row r="93" spans="2:17" x14ac:dyDescent="0.2">
      <c r="J93" s="23"/>
      <c r="K93" s="23"/>
      <c r="L93" s="23"/>
      <c r="M93" s="23"/>
      <c r="N93" s="30"/>
      <c r="O93" s="26"/>
      <c r="P93" s="23"/>
      <c r="Q93" s="23"/>
    </row>
    <row r="94" spans="2:17" x14ac:dyDescent="0.2">
      <c r="J94" s="30"/>
      <c r="K94" s="23"/>
      <c r="L94" s="30"/>
      <c r="M94" s="23"/>
      <c r="N94" s="30"/>
      <c r="O94" s="54"/>
      <c r="P94" s="23"/>
      <c r="Q94" s="23"/>
    </row>
    <row r="95" spans="2:17" x14ac:dyDescent="0.2">
      <c r="J95" s="30"/>
      <c r="K95" s="19"/>
      <c r="L95" s="30"/>
      <c r="M95" s="54"/>
      <c r="N95" s="47"/>
      <c r="O95" s="48"/>
      <c r="P95" s="56"/>
      <c r="Q95" s="23"/>
    </row>
    <row r="96" spans="2:17" x14ac:dyDescent="0.2">
      <c r="J96" s="23"/>
      <c r="K96" s="23"/>
      <c r="L96" s="23"/>
      <c r="M96" s="23"/>
      <c r="N96" s="23"/>
      <c r="O96" s="23"/>
      <c r="P96" s="23"/>
      <c r="Q96" s="23"/>
    </row>
    <row r="97" spans="10:17" x14ac:dyDescent="0.2">
      <c r="J97" s="23"/>
      <c r="K97" s="23"/>
      <c r="L97" s="23"/>
      <c r="M97" s="23"/>
      <c r="N97" s="23"/>
      <c r="O97" s="23"/>
      <c r="P97" s="23"/>
      <c r="Q97" s="23"/>
    </row>
    <row r="98" spans="10:17" x14ac:dyDescent="0.2">
      <c r="J98" s="23"/>
      <c r="K98" s="23"/>
      <c r="L98" s="23"/>
      <c r="M98" s="23"/>
      <c r="N98" s="23"/>
      <c r="O98" s="23"/>
      <c r="P98" s="23"/>
      <c r="Q98" s="23"/>
    </row>
    <row r="99" spans="10:17" x14ac:dyDescent="0.2">
      <c r="J99" s="25"/>
      <c r="K99" s="23"/>
      <c r="L99" s="25"/>
      <c r="M99" s="23"/>
      <c r="N99" s="25"/>
      <c r="O99" s="53"/>
      <c r="P99" s="23"/>
      <c r="Q99" s="23"/>
    </row>
    <row r="100" spans="10:17" x14ac:dyDescent="0.2">
      <c r="J100" s="25"/>
      <c r="K100" s="23"/>
      <c r="L100" s="25"/>
      <c r="M100" s="54"/>
      <c r="N100" s="55"/>
      <c r="O100" s="23"/>
      <c r="P100" s="23"/>
      <c r="Q100" s="23"/>
    </row>
    <row r="101" spans="10:17" x14ac:dyDescent="0.2">
      <c r="J101" s="25"/>
      <c r="K101" s="54"/>
      <c r="L101" s="25"/>
      <c r="M101" s="23"/>
      <c r="N101" s="48"/>
      <c r="O101" s="48"/>
      <c r="P101" s="56"/>
      <c r="Q101" s="23"/>
    </row>
    <row r="102" spans="10:17" x14ac:dyDescent="0.2">
      <c r="J102" s="23"/>
      <c r="K102" s="23"/>
      <c r="L102" s="23"/>
      <c r="M102" s="23"/>
      <c r="N102" s="23"/>
      <c r="O102" s="23"/>
      <c r="P102" s="23"/>
      <c r="Q102" s="23"/>
    </row>
    <row r="103" spans="10:17" x14ac:dyDescent="0.2">
      <c r="J103" s="23"/>
      <c r="K103" s="23"/>
      <c r="L103" s="23"/>
      <c r="M103" s="23"/>
      <c r="N103" s="23"/>
      <c r="O103" s="23"/>
      <c r="P103" s="23"/>
      <c r="Q103" s="23"/>
    </row>
    <row r="104" spans="10:17" x14ac:dyDescent="0.2">
      <c r="J104" s="23"/>
      <c r="K104" s="23"/>
      <c r="L104" s="23"/>
      <c r="M104" s="23"/>
      <c r="N104" s="23"/>
      <c r="O104" s="23"/>
      <c r="P104" s="23"/>
      <c r="Q104" s="23"/>
    </row>
    <row r="105" spans="10:17" x14ac:dyDescent="0.2">
      <c r="J105" s="30"/>
      <c r="K105" s="23"/>
      <c r="L105" s="30"/>
      <c r="M105" s="23"/>
      <c r="N105" s="30"/>
      <c r="O105" s="23"/>
      <c r="P105" s="23"/>
      <c r="Q105" s="23"/>
    </row>
    <row r="106" spans="10:17" x14ac:dyDescent="0.2">
      <c r="J106" s="30"/>
      <c r="K106" s="23"/>
      <c r="L106" s="30"/>
      <c r="M106" s="23"/>
      <c r="N106" s="30"/>
      <c r="O106" s="23"/>
      <c r="P106" s="23"/>
      <c r="Q106" s="23"/>
    </row>
    <row r="107" spans="10:17" x14ac:dyDescent="0.2">
      <c r="J107" s="30"/>
      <c r="K107" s="23"/>
      <c r="L107" s="30"/>
      <c r="M107" s="53"/>
      <c r="N107" s="30"/>
      <c r="O107" s="26"/>
      <c r="P107" s="23"/>
      <c r="Q107" s="23"/>
    </row>
    <row r="108" spans="10:17" x14ac:dyDescent="0.2">
      <c r="J108" s="30"/>
      <c r="K108" s="23"/>
      <c r="L108" s="30"/>
      <c r="M108" s="53"/>
      <c r="N108" s="30"/>
      <c r="O108" s="26"/>
      <c r="P108" s="23"/>
      <c r="Q108" s="23"/>
    </row>
    <row r="109" spans="10:17" x14ac:dyDescent="0.2">
      <c r="J109" s="30"/>
      <c r="K109" s="54"/>
      <c r="L109" s="30"/>
      <c r="M109" s="26"/>
      <c r="N109" s="30"/>
      <c r="O109" s="57"/>
      <c r="P109" s="23"/>
      <c r="Q109" s="23"/>
    </row>
    <row r="110" spans="10:17" x14ac:dyDescent="0.2">
      <c r="J110" s="30"/>
      <c r="K110" s="23"/>
      <c r="L110" s="30"/>
      <c r="M110" s="26"/>
      <c r="N110" s="30"/>
      <c r="O110" s="57"/>
      <c r="P110" s="23"/>
      <c r="Q110" s="23"/>
    </row>
    <row r="111" spans="10:17" x14ac:dyDescent="0.2">
      <c r="J111" s="30"/>
      <c r="K111" s="23"/>
      <c r="L111" s="30"/>
      <c r="M111" s="53"/>
      <c r="N111" s="30"/>
      <c r="O111" s="23"/>
      <c r="P111" s="23"/>
      <c r="Q111" s="23"/>
    </row>
    <row r="112" spans="10:17" x14ac:dyDescent="0.2">
      <c r="J112" s="30"/>
      <c r="K112" s="19"/>
      <c r="L112" s="58"/>
      <c r="M112" s="59"/>
      <c r="N112" s="23"/>
      <c r="O112" s="48"/>
      <c r="P112" s="56"/>
      <c r="Q112" s="23"/>
    </row>
    <row r="113" spans="10:17" x14ac:dyDescent="0.2">
      <c r="J113" s="23"/>
      <c r="K113" s="23"/>
      <c r="L113" s="23"/>
      <c r="M113" s="23"/>
      <c r="N113" s="23"/>
      <c r="O113" s="23"/>
      <c r="P113" s="23"/>
      <c r="Q113" s="23"/>
    </row>
    <row r="114" spans="10:17" x14ac:dyDescent="0.2">
      <c r="J114" s="23"/>
      <c r="K114" s="23"/>
      <c r="L114" s="23"/>
      <c r="M114" s="23"/>
      <c r="N114" s="23"/>
      <c r="O114" s="23"/>
      <c r="P114" s="23"/>
      <c r="Q114" s="23"/>
    </row>
    <row r="115" spans="10:17" x14ac:dyDescent="0.2">
      <c r="J115" s="23"/>
      <c r="K115" s="23"/>
      <c r="L115" s="23"/>
      <c r="M115" s="23"/>
      <c r="N115" s="23"/>
      <c r="O115" s="30"/>
      <c r="P115" s="23"/>
      <c r="Q115" s="23"/>
    </row>
    <row r="116" spans="10:17" x14ac:dyDescent="0.2">
      <c r="J116" s="23"/>
      <c r="K116" s="23"/>
      <c r="L116" s="23"/>
      <c r="M116" s="23"/>
      <c r="N116" s="23"/>
      <c r="O116" s="30"/>
      <c r="P116" s="26"/>
      <c r="Q116" s="23"/>
    </row>
    <row r="117" spans="10:17" x14ac:dyDescent="0.2">
      <c r="J117" s="23"/>
      <c r="K117" s="23"/>
      <c r="L117" s="23"/>
      <c r="M117" s="23"/>
      <c r="N117" s="23"/>
      <c r="O117" s="30"/>
      <c r="P117" s="23"/>
      <c r="Q117" s="23"/>
    </row>
    <row r="118" spans="10:17" x14ac:dyDescent="0.2">
      <c r="J118" s="23"/>
      <c r="K118" s="23"/>
      <c r="L118" s="23"/>
      <c r="M118" s="23"/>
      <c r="N118" s="31"/>
      <c r="O118" s="19"/>
      <c r="P118" s="23"/>
      <c r="Q118" s="23"/>
    </row>
    <row r="119" spans="10:17" x14ac:dyDescent="0.2">
      <c r="J119" s="23"/>
      <c r="K119" s="23"/>
      <c r="L119" s="23"/>
      <c r="M119" s="23"/>
      <c r="N119" s="47"/>
      <c r="O119" s="48"/>
      <c r="P119" s="56"/>
      <c r="Q119" s="23"/>
    </row>
    <row r="120" spans="10:17" x14ac:dyDescent="0.2">
      <c r="J120" s="23"/>
      <c r="K120" s="23"/>
      <c r="L120" s="23"/>
      <c r="M120" s="23"/>
      <c r="N120" s="23"/>
      <c r="O120" s="23"/>
      <c r="P120" s="23"/>
      <c r="Q120" s="23"/>
    </row>
    <row r="121" spans="10:17" x14ac:dyDescent="0.2">
      <c r="J121" s="23"/>
      <c r="K121" s="23"/>
      <c r="L121" s="23"/>
      <c r="M121" s="23"/>
      <c r="N121" s="23"/>
      <c r="O121" s="23"/>
      <c r="P121" s="23"/>
      <c r="Q121" s="23"/>
    </row>
    <row r="122" spans="10:17" x14ac:dyDescent="0.2">
      <c r="J122" s="23"/>
      <c r="K122" s="23"/>
      <c r="L122" s="23"/>
      <c r="M122" s="23"/>
      <c r="N122" s="23"/>
      <c r="O122" s="23"/>
      <c r="P122" s="23"/>
      <c r="Q122" s="23"/>
    </row>
    <row r="123" spans="10:17" x14ac:dyDescent="0.2">
      <c r="J123" s="23"/>
      <c r="K123" s="23"/>
      <c r="L123" s="23"/>
      <c r="M123" s="23"/>
      <c r="N123" s="23"/>
      <c r="O123" s="23"/>
      <c r="P123" s="23"/>
      <c r="Q123" s="23"/>
    </row>
    <row r="124" spans="10:17" x14ac:dyDescent="0.2">
      <c r="J124" s="23"/>
      <c r="K124" s="23"/>
      <c r="L124" s="23"/>
      <c r="M124" s="23"/>
      <c r="N124" s="23"/>
      <c r="O124" s="19"/>
      <c r="P124" s="23"/>
      <c r="Q124" s="23"/>
    </row>
    <row r="125" spans="10:17" x14ac:dyDescent="0.2">
      <c r="J125" s="23"/>
      <c r="K125" s="23"/>
      <c r="L125" s="23"/>
      <c r="M125" s="30"/>
      <c r="N125" s="30"/>
      <c r="O125" s="18"/>
      <c r="P125" s="23"/>
      <c r="Q125" s="23"/>
    </row>
    <row r="126" spans="10:17" x14ac:dyDescent="0.2">
      <c r="J126" s="23"/>
      <c r="K126" s="23"/>
      <c r="L126" s="23"/>
      <c r="M126" s="30"/>
      <c r="N126" s="30"/>
      <c r="O126" s="18"/>
      <c r="P126" s="23"/>
      <c r="Q126" s="23"/>
    </row>
    <row r="127" spans="10:17" x14ac:dyDescent="0.2">
      <c r="J127" s="23"/>
      <c r="K127" s="23"/>
      <c r="L127" s="23"/>
      <c r="M127" s="30"/>
      <c r="N127" s="31"/>
      <c r="O127" s="18"/>
      <c r="P127" s="23"/>
      <c r="Q127" s="23"/>
    </row>
    <row r="128" spans="10:17" x14ac:dyDescent="0.2">
      <c r="J128" s="23"/>
      <c r="K128" s="23"/>
      <c r="L128" s="23"/>
      <c r="M128" s="30"/>
      <c r="N128" s="30"/>
      <c r="O128" s="18"/>
      <c r="P128" s="26"/>
      <c r="Q128" s="23"/>
    </row>
    <row r="129" spans="10:17" x14ac:dyDescent="0.2">
      <c r="J129" s="23"/>
      <c r="K129" s="23"/>
      <c r="L129" s="23"/>
      <c r="M129" s="23"/>
      <c r="N129" s="47"/>
      <c r="O129" s="48"/>
      <c r="P129" s="49"/>
      <c r="Q129" s="23"/>
    </row>
    <row r="130" spans="10:17" x14ac:dyDescent="0.2">
      <c r="J130" s="23"/>
      <c r="K130" s="23"/>
      <c r="L130" s="23"/>
      <c r="M130" s="23"/>
      <c r="N130" s="23"/>
      <c r="O130" s="23"/>
      <c r="P130" s="23"/>
      <c r="Q130" s="23"/>
    </row>
    <row r="131" spans="10:17" x14ac:dyDescent="0.2">
      <c r="J131" s="23"/>
      <c r="K131" s="23"/>
      <c r="L131" s="23"/>
      <c r="M131" s="23"/>
      <c r="N131" s="23"/>
      <c r="O131" s="23"/>
      <c r="P131" s="23"/>
      <c r="Q131" s="23"/>
    </row>
    <row r="132" spans="10:17" x14ac:dyDescent="0.2">
      <c r="J132" s="23"/>
      <c r="K132" s="23"/>
      <c r="L132" s="23"/>
      <c r="M132" s="23"/>
      <c r="N132" s="23"/>
      <c r="O132" s="23"/>
      <c r="P132" s="23"/>
      <c r="Q132" s="23"/>
    </row>
    <row r="133" spans="10:17" x14ac:dyDescent="0.2">
      <c r="J133" s="23"/>
      <c r="K133" s="23"/>
      <c r="L133" s="23"/>
      <c r="M133" s="23"/>
      <c r="N133" s="23"/>
      <c r="O133" s="19"/>
      <c r="P133" s="26"/>
      <c r="Q133" s="23"/>
    </row>
    <row r="134" spans="10:17" x14ac:dyDescent="0.2">
      <c r="J134" s="23"/>
      <c r="K134" s="23"/>
      <c r="L134" s="23"/>
      <c r="M134" s="23"/>
      <c r="N134" s="30"/>
      <c r="O134" s="19"/>
      <c r="P134" s="23"/>
      <c r="Q134" s="23"/>
    </row>
    <row r="135" spans="10:17" x14ac:dyDescent="0.2">
      <c r="J135" s="23"/>
      <c r="K135" s="23"/>
      <c r="L135" s="23"/>
      <c r="M135" s="23"/>
      <c r="N135" s="31"/>
      <c r="O135" s="19"/>
      <c r="P135" s="23"/>
      <c r="Q135" s="23"/>
    </row>
    <row r="136" spans="10:17" x14ac:dyDescent="0.2">
      <c r="J136" s="23"/>
      <c r="K136" s="23"/>
      <c r="L136" s="23"/>
      <c r="M136" s="23"/>
      <c r="N136" s="47"/>
      <c r="O136" s="48"/>
      <c r="P136" s="49"/>
      <c r="Q136" s="23"/>
    </row>
    <row r="137" spans="10:17" x14ac:dyDescent="0.2">
      <c r="J137" s="23"/>
      <c r="K137" s="23"/>
      <c r="L137" s="23"/>
      <c r="M137" s="23"/>
      <c r="N137" s="23"/>
      <c r="O137" s="23"/>
      <c r="P137" s="23"/>
      <c r="Q137" s="23"/>
    </row>
    <row r="138" spans="10:17" x14ac:dyDescent="0.2">
      <c r="J138" s="23"/>
      <c r="K138" s="23"/>
      <c r="L138" s="23"/>
      <c r="M138" s="25"/>
      <c r="N138" s="23"/>
      <c r="O138" s="23"/>
      <c r="P138" s="23"/>
      <c r="Q138" s="23"/>
    </row>
    <row r="139" spans="10:17" x14ac:dyDescent="0.2">
      <c r="J139" s="23"/>
      <c r="K139" s="23"/>
      <c r="L139" s="23"/>
      <c r="M139" s="25"/>
      <c r="N139" s="23"/>
      <c r="O139" s="23"/>
      <c r="P139" s="23"/>
      <c r="Q139" s="23"/>
    </row>
    <row r="140" spans="10:17" x14ac:dyDescent="0.2">
      <c r="J140" s="23"/>
      <c r="K140" s="23"/>
      <c r="L140" s="23"/>
      <c r="M140" s="23"/>
      <c r="N140" s="23"/>
      <c r="O140" s="19"/>
      <c r="P140" s="23"/>
      <c r="Q140" s="23"/>
    </row>
    <row r="141" spans="10:17" x14ac:dyDescent="0.2">
      <c r="J141" s="23"/>
      <c r="K141" s="23"/>
      <c r="L141" s="23"/>
      <c r="M141" s="30"/>
      <c r="N141" s="50"/>
      <c r="O141" s="23"/>
      <c r="P141" s="23"/>
      <c r="Q141" s="23"/>
    </row>
    <row r="142" spans="10:17" x14ac:dyDescent="0.2">
      <c r="J142" s="23"/>
      <c r="K142" s="23"/>
      <c r="L142" s="23"/>
      <c r="M142" s="30"/>
      <c r="N142" s="23"/>
      <c r="O142" s="18"/>
      <c r="P142" s="23"/>
      <c r="Q142" s="23"/>
    </row>
    <row r="143" spans="10:17" x14ac:dyDescent="0.2">
      <c r="J143" s="23"/>
      <c r="K143" s="23"/>
      <c r="L143" s="23"/>
      <c r="M143" s="30"/>
      <c r="N143" s="47"/>
      <c r="O143" s="48"/>
      <c r="P143" s="49"/>
      <c r="Q143" s="23"/>
    </row>
    <row r="144" spans="10:17" x14ac:dyDescent="0.2">
      <c r="J144" s="23"/>
      <c r="K144" s="23"/>
      <c r="L144" s="23"/>
      <c r="M144" s="23"/>
      <c r="N144" s="23"/>
      <c r="O144" s="23"/>
      <c r="P144" s="23"/>
      <c r="Q144" s="23"/>
    </row>
    <row r="145" spans="10:17" x14ac:dyDescent="0.2">
      <c r="J145" s="23"/>
      <c r="K145" s="23"/>
      <c r="L145" s="23"/>
      <c r="M145" s="25"/>
      <c r="N145" s="23"/>
      <c r="O145" s="23"/>
      <c r="P145" s="23"/>
      <c r="Q145" s="23"/>
    </row>
    <row r="146" spans="10:17" x14ac:dyDescent="0.2">
      <c r="J146" s="23"/>
      <c r="K146" s="23"/>
      <c r="L146" s="23"/>
      <c r="M146" s="25"/>
      <c r="N146" s="23"/>
      <c r="O146" s="23"/>
      <c r="P146" s="23"/>
      <c r="Q146" s="23"/>
    </row>
    <row r="147" spans="10:17" x14ac:dyDescent="0.2">
      <c r="J147" s="23"/>
      <c r="K147" s="23"/>
      <c r="L147" s="23"/>
      <c r="M147" s="23"/>
      <c r="N147" s="23"/>
      <c r="O147" s="19"/>
      <c r="P147" s="23"/>
      <c r="Q147" s="23"/>
    </row>
    <row r="148" spans="10:17" x14ac:dyDescent="0.2">
      <c r="J148" s="23"/>
      <c r="K148" s="23"/>
      <c r="L148" s="23"/>
      <c r="M148" s="30"/>
      <c r="N148" s="50"/>
      <c r="O148" s="18"/>
      <c r="P148" s="23"/>
      <c r="Q148" s="23"/>
    </row>
    <row r="149" spans="10:17" x14ac:dyDescent="0.2">
      <c r="J149" s="23"/>
      <c r="K149" s="23"/>
      <c r="L149" s="23"/>
      <c r="M149" s="30"/>
      <c r="N149" s="50"/>
      <c r="O149" s="18"/>
      <c r="P149" s="23"/>
      <c r="Q149" s="23"/>
    </row>
    <row r="150" spans="10:17" x14ac:dyDescent="0.2">
      <c r="J150" s="23"/>
      <c r="K150" s="23"/>
      <c r="L150" s="23"/>
      <c r="M150" s="30"/>
      <c r="N150" s="47"/>
      <c r="O150" s="48"/>
      <c r="P150" s="49"/>
      <c r="Q150" s="23"/>
    </row>
    <row r="151" spans="10:17" x14ac:dyDescent="0.2">
      <c r="J151" s="23"/>
      <c r="K151" s="23"/>
      <c r="L151" s="23"/>
      <c r="M151" s="23"/>
      <c r="N151" s="23"/>
      <c r="O151" s="23"/>
      <c r="P151" s="23"/>
      <c r="Q151" s="23"/>
    </row>
    <row r="152" spans="10:17" x14ac:dyDescent="0.2">
      <c r="J152" s="23"/>
      <c r="K152" s="23"/>
      <c r="L152" s="23"/>
      <c r="M152" s="25"/>
      <c r="N152" s="23"/>
      <c r="O152" s="23"/>
      <c r="P152" s="23"/>
      <c r="Q152" s="23"/>
    </row>
    <row r="153" spans="10:17" x14ac:dyDescent="0.2">
      <c r="J153" s="23"/>
      <c r="K153" s="23"/>
      <c r="L153" s="23"/>
      <c r="M153" s="25"/>
      <c r="N153" s="23"/>
      <c r="O153" s="23"/>
      <c r="P153" s="23"/>
      <c r="Q153" s="23"/>
    </row>
    <row r="154" spans="10:17" x14ac:dyDescent="0.2">
      <c r="J154" s="23"/>
      <c r="K154" s="23"/>
      <c r="L154" s="23"/>
      <c r="M154" s="23"/>
      <c r="N154" s="23"/>
      <c r="O154" s="19"/>
      <c r="P154" s="23"/>
      <c r="Q154" s="23"/>
    </row>
    <row r="155" spans="10:17" x14ac:dyDescent="0.2">
      <c r="J155" s="23"/>
      <c r="K155" s="23"/>
      <c r="L155" s="23"/>
      <c r="M155" s="30"/>
      <c r="N155" s="50"/>
      <c r="O155" s="18"/>
      <c r="P155" s="23"/>
      <c r="Q155" s="23"/>
    </row>
    <row r="156" spans="10:17" x14ac:dyDescent="0.2">
      <c r="J156" s="23"/>
      <c r="K156" s="23"/>
      <c r="L156" s="23"/>
      <c r="M156" s="30"/>
      <c r="N156" s="50"/>
      <c r="O156" s="18"/>
      <c r="P156" s="23"/>
      <c r="Q156" s="23"/>
    </row>
    <row r="157" spans="10:17" x14ac:dyDescent="0.2">
      <c r="J157" s="23"/>
      <c r="K157" s="23"/>
      <c r="L157" s="23"/>
      <c r="M157" s="30"/>
      <c r="N157" s="47"/>
      <c r="O157" s="48"/>
      <c r="P157" s="49"/>
      <c r="Q157" s="23"/>
    </row>
    <row r="158" spans="10:17" x14ac:dyDescent="0.2">
      <c r="J158" s="23"/>
      <c r="K158" s="23"/>
      <c r="L158" s="23"/>
      <c r="M158" s="23"/>
      <c r="N158" s="23"/>
      <c r="O158" s="23"/>
      <c r="P158" s="23"/>
      <c r="Q158" s="23"/>
    </row>
    <row r="159" spans="10:17" x14ac:dyDescent="0.2">
      <c r="J159" s="23"/>
      <c r="K159" s="23"/>
      <c r="L159" s="23"/>
      <c r="M159" s="23"/>
      <c r="N159" s="23"/>
      <c r="O159" s="23"/>
      <c r="P159" s="23"/>
      <c r="Q159" s="23"/>
    </row>
    <row r="160" spans="10:17" x14ac:dyDescent="0.2">
      <c r="J160" s="23"/>
      <c r="K160" s="23"/>
      <c r="L160" s="23"/>
      <c r="M160" s="23"/>
      <c r="N160" s="23"/>
      <c r="O160" s="23"/>
      <c r="P160" s="23"/>
      <c r="Q160" s="23"/>
    </row>
    <row r="161" spans="10:17" x14ac:dyDescent="0.2">
      <c r="J161" s="23"/>
      <c r="K161" s="23"/>
      <c r="L161" s="23"/>
      <c r="M161" s="23"/>
      <c r="N161" s="23"/>
      <c r="O161" s="23"/>
      <c r="P161" s="23"/>
      <c r="Q161" s="23"/>
    </row>
    <row r="162" spans="10:17" x14ac:dyDescent="0.2">
      <c r="J162" s="23"/>
      <c r="K162" s="23"/>
      <c r="L162" s="23"/>
      <c r="M162" s="23"/>
      <c r="N162" s="23"/>
      <c r="O162" s="23"/>
      <c r="P162" s="23"/>
      <c r="Q162" s="23"/>
    </row>
    <row r="163" spans="10:17" x14ac:dyDescent="0.2">
      <c r="J163" s="23"/>
      <c r="K163" s="23"/>
      <c r="L163" s="23"/>
      <c r="M163" s="23"/>
      <c r="N163" s="23"/>
      <c r="O163" s="23"/>
      <c r="P163" s="23"/>
      <c r="Q163" s="23"/>
    </row>
    <row r="164" spans="10:17" x14ac:dyDescent="0.2">
      <c r="J164" s="23"/>
      <c r="K164" s="23"/>
      <c r="L164" s="23"/>
      <c r="M164" s="23"/>
      <c r="N164" s="23"/>
      <c r="O164" s="23"/>
      <c r="P164" s="23"/>
    </row>
  </sheetData>
  <mergeCells count="2">
    <mergeCell ref="N35:O35"/>
    <mergeCell ref="N43:O43"/>
  </mergeCells>
  <phoneticPr fontId="2" type="noConversion"/>
  <conditionalFormatting sqref="R8">
    <cfRule type="expression" dxfId="9" priority="1" stopIfTrue="1">
      <formula>"left($T$16,8)=internal"</formula>
    </cfRule>
  </conditionalFormatting>
  <pageMargins left="0.47" right="0.27" top="0.83" bottom="0.7" header="0.35" footer="0.59"/>
  <pageSetup paperSize="9" scale="64" fitToWidth="2" orientation="portrait" r:id="rId1"/>
  <headerFooter alignWithMargins="0">
    <oddHeader>&amp;Lpeter warm
info@peterwarm.co.uk
01752 542 546&amp;R&amp;A</oddHeader>
    <oddFooter>&amp;L&amp;D&amp;R&amp;Z&amp;F</oddFooter>
  </headerFooter>
  <colBreaks count="1" manualBreakCount="1">
    <brk id="17" max="82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69"/>
  <sheetViews>
    <sheetView view="pageBreakPreview" zoomScale="66" zoomScaleNormal="75" workbookViewId="0">
      <selection activeCell="I2" sqref="I2"/>
    </sheetView>
  </sheetViews>
  <sheetFormatPr defaultColWidth="9.140625" defaultRowHeight="12.75" x14ac:dyDescent="0.2"/>
  <cols>
    <col min="1" max="1" width="4" style="2" customWidth="1"/>
    <col min="2" max="7" width="9.140625" style="2"/>
    <col min="8" max="8" width="10.28515625" style="2" bestFit="1" customWidth="1"/>
    <col min="9" max="9" width="3.28515625" style="2" customWidth="1"/>
    <col min="10" max="16" width="10.7109375" style="2" customWidth="1"/>
    <col min="17" max="17" width="4.5703125" style="2" customWidth="1"/>
    <col min="18" max="18" width="3" style="2" customWidth="1"/>
    <col min="19" max="23" width="41.85546875" style="2" customWidth="1"/>
    <col min="24" max="16384" width="9.140625" style="2"/>
  </cols>
  <sheetData>
    <row r="1" spans="2:21" ht="13.5" thickBot="1" x14ac:dyDescent="0.25">
      <c r="I1" s="3">
        <v>34</v>
      </c>
      <c r="S1" s="4"/>
      <c r="T1" s="4"/>
      <c r="U1" s="5"/>
    </row>
    <row r="2" spans="2:21" x14ac:dyDescent="0.2">
      <c r="J2" s="110" t="s">
        <v>122</v>
      </c>
      <c r="K2" s="111" t="s">
        <v>128</v>
      </c>
      <c r="L2" s="111"/>
      <c r="M2" s="111"/>
      <c r="N2" s="112" t="s">
        <v>123</v>
      </c>
      <c r="O2" s="116"/>
      <c r="P2" s="118"/>
    </row>
    <row r="3" spans="2:21" x14ac:dyDescent="0.2">
      <c r="J3" s="113" t="s">
        <v>124</v>
      </c>
      <c r="K3" s="20"/>
      <c r="L3" s="20"/>
      <c r="M3" s="20"/>
      <c r="N3" s="25" t="s">
        <v>125</v>
      </c>
      <c r="O3" s="117"/>
      <c r="P3" s="44"/>
    </row>
    <row r="4" spans="2:21" x14ac:dyDescent="0.2">
      <c r="J4" s="113" t="s">
        <v>33</v>
      </c>
      <c r="K4" s="114" t="str">
        <f ca="1">MID(CELL("filename",B1),FIND("]",CELL("filename",B1))+1,255)</f>
        <v>Suspended Floor Junction</v>
      </c>
      <c r="L4" s="114"/>
      <c r="M4" s="23"/>
      <c r="N4" s="25" t="s">
        <v>126</v>
      </c>
      <c r="O4" s="20"/>
      <c r="P4" s="44"/>
    </row>
    <row r="5" spans="2:21" ht="13.5" thickBot="1" x14ac:dyDescent="0.25">
      <c r="J5" s="115" t="s">
        <v>143</v>
      </c>
      <c r="K5" s="45"/>
      <c r="L5" s="45"/>
      <c r="M5" s="45"/>
      <c r="N5" s="124" t="s">
        <v>127</v>
      </c>
      <c r="O5" s="45"/>
      <c r="P5" s="46"/>
    </row>
    <row r="6" spans="2:21" ht="13.5" thickBot="1" x14ac:dyDescent="0.25"/>
    <row r="7" spans="2:21" ht="23.25" x14ac:dyDescent="0.35">
      <c r="B7" s="119" t="s">
        <v>144</v>
      </c>
      <c r="C7" s="7"/>
      <c r="D7" s="7"/>
      <c r="E7" s="7"/>
      <c r="F7" s="7"/>
      <c r="G7" s="7"/>
      <c r="H7" s="8"/>
      <c r="J7" s="6" t="s">
        <v>7</v>
      </c>
      <c r="K7" s="7" t="s">
        <v>8</v>
      </c>
      <c r="L7" s="9" t="s">
        <v>9</v>
      </c>
      <c r="M7" s="7" t="s">
        <v>10</v>
      </c>
      <c r="N7" s="7" t="s">
        <v>11</v>
      </c>
      <c r="O7" s="7" t="s">
        <v>12</v>
      </c>
      <c r="P7" s="8" t="s">
        <v>13</v>
      </c>
    </row>
    <row r="8" spans="2:21" x14ac:dyDescent="0.2">
      <c r="B8" s="125" t="s">
        <v>132</v>
      </c>
      <c r="C8" s="122"/>
      <c r="D8" s="11"/>
      <c r="E8" s="11"/>
      <c r="F8" s="11"/>
      <c r="G8" s="11"/>
      <c r="H8" s="12"/>
      <c r="J8" s="64" t="s">
        <v>30</v>
      </c>
      <c r="K8" s="13">
        <v>16</v>
      </c>
      <c r="L8" s="13" t="s">
        <v>37</v>
      </c>
      <c r="M8" s="28" t="str">
        <f ca="1">LEFT(INDIRECT(J8&amp;K8),10)</f>
        <v/>
      </c>
      <c r="N8" s="71" t="e">
        <f ca="1">VALUE(RIGHT(LEFT(INDIRECT(J8&amp;K8),28),10))</f>
        <v>#VALUE!</v>
      </c>
      <c r="O8" s="71" t="e">
        <f ca="1">VALUE(RIGHT(INDIRECT(J8&amp;K8),8))</f>
        <v>#VALUE!</v>
      </c>
      <c r="P8" s="72"/>
    </row>
    <row r="9" spans="2:21" x14ac:dyDescent="0.2">
      <c r="B9" s="121"/>
      <c r="C9" s="122"/>
      <c r="D9" s="11"/>
      <c r="E9" s="11"/>
      <c r="F9" s="11"/>
      <c r="G9" s="11"/>
      <c r="H9" s="12"/>
      <c r="J9" s="64" t="s">
        <v>31</v>
      </c>
      <c r="K9" s="13">
        <v>16</v>
      </c>
      <c r="L9" s="76" t="s">
        <v>44</v>
      </c>
      <c r="M9" s="28" t="str">
        <f ca="1">LEFT(INDIRECT(J9&amp;K9),10)</f>
        <v/>
      </c>
      <c r="N9" s="71" t="e">
        <f ca="1">VALUE(RIGHT(LEFT(INDIRECT(J9&amp;K9),28),10))</f>
        <v>#VALUE!</v>
      </c>
      <c r="O9" s="71" t="e">
        <f ca="1">VALUE(RIGHT(INDIRECT(J9&amp;K9),8))</f>
        <v>#VALUE!</v>
      </c>
      <c r="P9" s="72"/>
    </row>
    <row r="10" spans="2:21" ht="13.5" thickBot="1" x14ac:dyDescent="0.25">
      <c r="B10" s="121"/>
      <c r="C10" s="122"/>
      <c r="D10" s="11"/>
      <c r="E10" s="11"/>
      <c r="F10" s="11"/>
      <c r="G10" s="11"/>
      <c r="H10" s="12"/>
      <c r="J10" s="70" t="s">
        <v>32</v>
      </c>
      <c r="K10" s="17">
        <v>16</v>
      </c>
      <c r="L10" s="74" t="s">
        <v>14</v>
      </c>
      <c r="M10" s="29" t="str">
        <f ca="1">LEFT(INDIRECT(J10&amp;K10),10)</f>
        <v/>
      </c>
      <c r="N10" s="75" t="e">
        <f ca="1">VALUE(RIGHT(LEFT(INDIRECT(J10&amp;K10),28),10))</f>
        <v>#VALUE!</v>
      </c>
      <c r="O10" s="75" t="e">
        <f ca="1">VALUE(RIGHT(INDIRECT(J10&amp;K10),8))</f>
        <v>#VALUE!</v>
      </c>
      <c r="P10" s="73" t="e">
        <f ca="1">IF(ISBLANK(L10),"",O10*N10/1000)</f>
        <v>#VALUE!</v>
      </c>
    </row>
    <row r="11" spans="2:21" ht="13.5" thickBot="1" x14ac:dyDescent="0.25">
      <c r="B11" s="10"/>
      <c r="C11" s="11"/>
      <c r="D11" s="11"/>
      <c r="E11" s="11"/>
      <c r="F11" s="11"/>
      <c r="G11" s="11"/>
      <c r="H11" s="12"/>
    </row>
    <row r="12" spans="2:21" x14ac:dyDescent="0.2">
      <c r="B12" s="10"/>
      <c r="C12" s="11"/>
      <c r="D12" s="11"/>
      <c r="E12" s="11"/>
      <c r="F12" s="11"/>
      <c r="G12" s="11"/>
      <c r="H12" s="12"/>
      <c r="J12" s="6" t="s">
        <v>38</v>
      </c>
      <c r="K12" s="7"/>
      <c r="L12" s="7"/>
      <c r="M12" s="69" t="str">
        <f>L8</f>
        <v>Wall</v>
      </c>
      <c r="N12" s="7"/>
      <c r="O12" s="7"/>
      <c r="P12" s="8"/>
    </row>
    <row r="13" spans="2:21" x14ac:dyDescent="0.2">
      <c r="B13" s="10"/>
      <c r="C13" s="11"/>
      <c r="D13" s="11"/>
      <c r="E13" s="11"/>
      <c r="F13" s="11"/>
      <c r="G13" s="11"/>
      <c r="H13" s="12"/>
      <c r="J13" s="10"/>
      <c r="K13" s="11" t="s">
        <v>39</v>
      </c>
      <c r="L13" s="11"/>
      <c r="M13" s="11"/>
      <c r="N13" s="11"/>
      <c r="O13" s="13"/>
      <c r="P13" s="12"/>
    </row>
    <row r="14" spans="2:21" x14ac:dyDescent="0.2">
      <c r="B14" s="10"/>
      <c r="C14" s="11"/>
      <c r="D14" s="11"/>
      <c r="E14" s="11"/>
      <c r="F14" s="11"/>
      <c r="G14" s="11"/>
      <c r="H14" s="12"/>
      <c r="J14" s="10"/>
      <c r="K14" s="11" t="s">
        <v>19</v>
      </c>
      <c r="L14" s="11"/>
      <c r="M14" s="23"/>
      <c r="N14" s="11"/>
      <c r="O14" s="13"/>
      <c r="P14" s="12"/>
    </row>
    <row r="15" spans="2:21" x14ac:dyDescent="0.2">
      <c r="B15" s="10"/>
      <c r="C15" s="11"/>
      <c r="D15" s="11"/>
      <c r="E15" s="11"/>
      <c r="F15" s="11"/>
      <c r="G15" s="11"/>
      <c r="H15" s="12"/>
      <c r="J15" s="10"/>
      <c r="K15" s="11"/>
      <c r="L15" s="11"/>
      <c r="M15" s="23"/>
      <c r="N15" s="31"/>
      <c r="O15" s="19"/>
      <c r="P15" s="12"/>
    </row>
    <row r="16" spans="2:21" ht="18.75" thickBot="1" x14ac:dyDescent="0.3">
      <c r="B16" s="10"/>
      <c r="C16" s="11"/>
      <c r="D16" s="11"/>
      <c r="E16" s="11"/>
      <c r="F16" s="11"/>
      <c r="G16" s="11"/>
      <c r="H16" s="12"/>
      <c r="J16" s="14"/>
      <c r="K16" s="15"/>
      <c r="L16" s="15"/>
      <c r="M16" s="51"/>
      <c r="N16" s="52"/>
      <c r="O16" s="61" t="s">
        <v>41</v>
      </c>
      <c r="P16" s="68" t="str">
        <f>IF(O14="y",IF(O13="y",VALUE(O8),"n"),"none")</f>
        <v>none</v>
      </c>
      <c r="R16" s="4"/>
      <c r="S16" s="4"/>
      <c r="T16" s="4"/>
      <c r="U16" s="5"/>
    </row>
    <row r="17" spans="2:21" ht="13.5" thickBot="1" x14ac:dyDescent="0.25">
      <c r="B17" s="10"/>
      <c r="C17" s="11"/>
      <c r="D17" s="11"/>
      <c r="E17" s="11"/>
      <c r="F17" s="11"/>
      <c r="G17" s="11"/>
      <c r="H17" s="12"/>
      <c r="J17" s="23"/>
      <c r="K17" s="23"/>
      <c r="L17" s="23"/>
      <c r="M17" s="23"/>
      <c r="N17" s="23"/>
      <c r="O17" s="23"/>
      <c r="P17" s="23"/>
      <c r="R17" s="4"/>
      <c r="S17" s="4"/>
      <c r="T17" s="4"/>
      <c r="U17" s="5"/>
    </row>
    <row r="18" spans="2:21" x14ac:dyDescent="0.2">
      <c r="B18" s="10"/>
      <c r="C18" s="11"/>
      <c r="D18" s="11"/>
      <c r="E18" s="11"/>
      <c r="F18" s="11"/>
      <c r="G18" s="11"/>
      <c r="H18" s="12"/>
      <c r="J18" s="6" t="s">
        <v>38</v>
      </c>
      <c r="K18" s="7"/>
      <c r="L18" s="7"/>
      <c r="M18" s="69" t="str">
        <f>IF(L9="","",L9)</f>
        <v>Floor Cassette</v>
      </c>
      <c r="N18" s="7"/>
      <c r="O18" s="7"/>
      <c r="P18" s="8"/>
    </row>
    <row r="19" spans="2:21" x14ac:dyDescent="0.2">
      <c r="B19" s="10"/>
      <c r="C19" s="11"/>
      <c r="D19" s="11"/>
      <c r="E19" s="11"/>
      <c r="F19" s="11"/>
      <c r="G19" s="11"/>
      <c r="H19" s="12"/>
      <c r="J19" s="10"/>
      <c r="K19" s="11" t="s">
        <v>45</v>
      </c>
      <c r="L19" s="11"/>
      <c r="M19" s="11"/>
      <c r="N19" s="11"/>
      <c r="O19" s="13"/>
      <c r="P19" s="12"/>
    </row>
    <row r="20" spans="2:21" x14ac:dyDescent="0.2">
      <c r="B20" s="10"/>
      <c r="C20" s="11"/>
      <c r="D20" s="11"/>
      <c r="E20" s="11"/>
      <c r="F20" s="11"/>
      <c r="G20" s="11"/>
      <c r="H20" s="12"/>
      <c r="J20" s="10"/>
      <c r="K20" s="11" t="s">
        <v>19</v>
      </c>
      <c r="L20" s="11"/>
      <c r="M20" s="23"/>
      <c r="N20" s="11"/>
      <c r="O20" s="13"/>
      <c r="P20" s="12"/>
    </row>
    <row r="21" spans="2:21" x14ac:dyDescent="0.2">
      <c r="B21" s="10"/>
      <c r="C21" s="11"/>
      <c r="D21" s="11"/>
      <c r="E21" s="11"/>
      <c r="F21" s="11"/>
      <c r="G21" s="11"/>
      <c r="H21" s="12"/>
      <c r="J21" s="10"/>
      <c r="K21" s="11"/>
      <c r="L21" s="11"/>
      <c r="M21" s="23"/>
      <c r="N21" s="31"/>
      <c r="O21" s="19"/>
      <c r="P21" s="12"/>
    </row>
    <row r="22" spans="2:21" x14ac:dyDescent="0.2">
      <c r="B22" s="10"/>
      <c r="C22" s="11"/>
      <c r="D22" s="11"/>
      <c r="E22" s="11"/>
      <c r="F22" s="11"/>
      <c r="G22" s="11"/>
      <c r="H22" s="12"/>
      <c r="J22" s="10"/>
      <c r="K22" s="11"/>
      <c r="L22" s="11"/>
      <c r="M22" s="23"/>
      <c r="N22" s="47"/>
      <c r="O22" s="48" t="s">
        <v>46</v>
      </c>
      <c r="P22" s="77" t="str">
        <f>IF(O20="y",IF(O19="y",VALUE(O9),"n"),"none")</f>
        <v>none</v>
      </c>
    </row>
    <row r="23" spans="2:21" x14ac:dyDescent="0.2">
      <c r="B23" s="10"/>
      <c r="C23" s="11"/>
      <c r="D23" s="11"/>
      <c r="E23" s="11"/>
      <c r="F23" s="11"/>
      <c r="G23" s="11"/>
      <c r="H23" s="12"/>
      <c r="J23" s="22" t="s">
        <v>59</v>
      </c>
      <c r="K23" s="11"/>
      <c r="L23" s="11"/>
      <c r="M23" s="23"/>
      <c r="N23" s="23"/>
      <c r="O23" s="23"/>
      <c r="P23" s="24"/>
    </row>
    <row r="24" spans="2:21" x14ac:dyDescent="0.2">
      <c r="B24" s="10"/>
      <c r="C24" s="11"/>
      <c r="D24" s="11"/>
      <c r="E24" s="11"/>
      <c r="F24" s="11"/>
      <c r="G24" s="11"/>
      <c r="H24" s="12"/>
      <c r="J24" s="10"/>
      <c r="K24" s="79" t="s">
        <v>60</v>
      </c>
      <c r="L24" s="78">
        <v>1.5E-3</v>
      </c>
      <c r="M24" s="11"/>
      <c r="N24" s="79" t="s">
        <v>61</v>
      </c>
      <c r="O24" s="78">
        <v>5</v>
      </c>
      <c r="P24" s="12"/>
    </row>
    <row r="25" spans="2:21" x14ac:dyDescent="0.2">
      <c r="B25" s="10"/>
      <c r="C25" s="11"/>
      <c r="D25" s="11"/>
      <c r="E25" s="11"/>
      <c r="F25" s="11"/>
      <c r="G25" s="11"/>
      <c r="H25" s="12"/>
      <c r="J25" s="10"/>
      <c r="K25" s="79" t="s">
        <v>62</v>
      </c>
      <c r="L25" s="78">
        <v>0.05</v>
      </c>
      <c r="M25" s="11"/>
      <c r="N25" s="79" t="s">
        <v>54</v>
      </c>
      <c r="O25" s="80">
        <v>2</v>
      </c>
      <c r="P25" s="12" t="s">
        <v>2</v>
      </c>
    </row>
    <row r="26" spans="2:21" x14ac:dyDescent="0.2">
      <c r="B26" s="10"/>
      <c r="C26" s="11"/>
      <c r="D26" s="11"/>
      <c r="E26" s="11"/>
      <c r="F26" s="11"/>
      <c r="G26" s="11"/>
      <c r="H26" s="12"/>
      <c r="J26" s="10"/>
      <c r="K26" s="25" t="s">
        <v>48</v>
      </c>
      <c r="L26" s="78">
        <v>4</v>
      </c>
      <c r="M26" s="11" t="s">
        <v>49</v>
      </c>
      <c r="N26" s="79" t="s">
        <v>50</v>
      </c>
      <c r="O26" s="78">
        <v>1</v>
      </c>
      <c r="P26" s="12" t="s">
        <v>51</v>
      </c>
    </row>
    <row r="27" spans="2:21" x14ac:dyDescent="0.2">
      <c r="B27" s="10"/>
      <c r="C27" s="11"/>
      <c r="D27" s="11"/>
      <c r="E27" s="11"/>
      <c r="F27" s="11"/>
      <c r="G27" s="11"/>
      <c r="H27" s="12"/>
      <c r="J27" s="10"/>
      <c r="K27" s="25" t="s">
        <v>52</v>
      </c>
      <c r="L27" s="78">
        <v>0</v>
      </c>
      <c r="M27" s="11" t="s">
        <v>51</v>
      </c>
      <c r="N27" s="79" t="s">
        <v>63</v>
      </c>
      <c r="O27" s="78">
        <v>0</v>
      </c>
      <c r="P27" s="12"/>
    </row>
    <row r="28" spans="2:21" x14ac:dyDescent="0.2">
      <c r="B28" s="10"/>
      <c r="C28" s="11"/>
      <c r="D28" s="11"/>
      <c r="E28" s="11"/>
      <c r="F28" s="11"/>
      <c r="G28" s="11"/>
      <c r="H28" s="12"/>
      <c r="J28" s="10"/>
      <c r="K28" s="25" t="s">
        <v>159</v>
      </c>
      <c r="L28" s="20">
        <v>0.3</v>
      </c>
      <c r="M28" s="11" t="s">
        <v>51</v>
      </c>
      <c r="N28" s="23" t="s">
        <v>64</v>
      </c>
      <c r="O28" s="20">
        <v>2</v>
      </c>
      <c r="P28" s="12"/>
    </row>
    <row r="29" spans="2:21" x14ac:dyDescent="0.2">
      <c r="B29" s="10"/>
      <c r="C29" s="11"/>
      <c r="D29" s="11"/>
      <c r="E29" s="11"/>
      <c r="F29" s="11"/>
      <c r="G29" s="11"/>
      <c r="H29" s="12"/>
      <c r="J29" s="10"/>
      <c r="K29" s="81" t="s">
        <v>55</v>
      </c>
      <c r="L29" s="28">
        <f>L27+O25*(0.17+O27+0.04)</f>
        <v>0.42000000000000004</v>
      </c>
      <c r="M29" s="11"/>
      <c r="N29" s="81" t="s">
        <v>56</v>
      </c>
      <c r="O29" s="28">
        <f>L26/(0.5*O26)</f>
        <v>8</v>
      </c>
      <c r="P29" s="12"/>
    </row>
    <row r="30" spans="2:21" x14ac:dyDescent="0.2">
      <c r="B30" s="10"/>
      <c r="C30" s="11"/>
      <c r="D30" s="11"/>
      <c r="E30" s="11"/>
      <c r="F30" s="11"/>
      <c r="G30" s="11"/>
      <c r="H30" s="12"/>
      <c r="J30" s="10"/>
      <c r="K30" s="81" t="s">
        <v>65</v>
      </c>
      <c r="L30" s="82">
        <f>2*O25/(PI()*O29+L29)*LN(PI()*O29/L29+1)</f>
        <v>0.64310050035296384</v>
      </c>
      <c r="M30" s="23"/>
      <c r="N30" s="81" t="s">
        <v>66</v>
      </c>
      <c r="O30" s="67">
        <f>0.59*L24*O24*L25*O26*1000*1.23</f>
        <v>0.27213749999999998</v>
      </c>
      <c r="P30" s="12"/>
    </row>
    <row r="31" spans="2:21" ht="18.75" thickBot="1" x14ac:dyDescent="0.3">
      <c r="B31" s="14"/>
      <c r="C31" s="15"/>
      <c r="D31" s="15"/>
      <c r="E31" s="15"/>
      <c r="F31" s="15"/>
      <c r="G31" s="15"/>
      <c r="H31" s="16"/>
      <c r="J31" s="10"/>
      <c r="K31" s="11"/>
      <c r="L31" s="11"/>
      <c r="M31" s="11"/>
      <c r="N31" s="11"/>
      <c r="O31" s="84" t="s">
        <v>67</v>
      </c>
      <c r="P31" s="85" t="e">
        <f>(L26*P22*20+0*(O30+L26*L30+L28*O26*O28))/(L26*P22+O30+L26*L30+L28*O26*O28)</f>
        <v>#VALUE!</v>
      </c>
    </row>
    <row r="32" spans="2:21" ht="24" thickBot="1" x14ac:dyDescent="0.4">
      <c r="B32" s="119" t="s">
        <v>130</v>
      </c>
      <c r="C32" s="7"/>
      <c r="D32" s="7"/>
      <c r="E32" s="7"/>
      <c r="F32" s="7"/>
      <c r="G32" s="7"/>
      <c r="H32" s="8"/>
      <c r="J32" s="14"/>
      <c r="K32" s="15"/>
      <c r="L32" s="15"/>
      <c r="M32" s="15"/>
      <c r="N32" s="15"/>
      <c r="O32" s="61" t="s">
        <v>57</v>
      </c>
      <c r="P32" s="68" t="e">
        <f>P22*(L26*L30+L28*O26*O28+O30)/(L26*P22+O30+L26*L30+L28*O26*O28)</f>
        <v>#VALUE!</v>
      </c>
    </row>
    <row r="33" spans="1:16" ht="13.5" thickBot="1" x14ac:dyDescent="0.25">
      <c r="B33" s="10" t="s">
        <v>131</v>
      </c>
      <c r="C33" s="11"/>
      <c r="D33" s="11"/>
      <c r="E33" s="11"/>
      <c r="F33" s="11"/>
      <c r="G33" s="11"/>
      <c r="H33" s="12"/>
    </row>
    <row r="34" spans="1:16" x14ac:dyDescent="0.2">
      <c r="B34" s="10"/>
      <c r="C34" s="11"/>
      <c r="D34" s="11"/>
      <c r="E34" s="11"/>
      <c r="F34" s="11"/>
      <c r="G34" s="11"/>
      <c r="H34" s="12"/>
      <c r="J34" s="6" t="s">
        <v>0</v>
      </c>
      <c r="K34" s="7"/>
      <c r="L34" s="7"/>
      <c r="M34" s="7" t="s">
        <v>40</v>
      </c>
      <c r="N34" s="7" t="s">
        <v>17</v>
      </c>
      <c r="O34" s="7" t="s">
        <v>3</v>
      </c>
      <c r="P34" s="8" t="s">
        <v>4</v>
      </c>
    </row>
    <row r="35" spans="1:16" x14ac:dyDescent="0.2">
      <c r="B35" s="10"/>
      <c r="C35" s="11"/>
      <c r="D35" s="11"/>
      <c r="E35" s="11"/>
      <c r="F35" s="11"/>
      <c r="G35" s="11"/>
      <c r="H35" s="12"/>
      <c r="J35" s="10"/>
      <c r="K35" s="11"/>
      <c r="L35" s="11"/>
      <c r="M35" s="11" t="s">
        <v>5</v>
      </c>
      <c r="N35" s="11" t="s">
        <v>2</v>
      </c>
      <c r="O35" s="11" t="s">
        <v>1</v>
      </c>
      <c r="P35" s="12" t="s">
        <v>1</v>
      </c>
    </row>
    <row r="36" spans="1:16" x14ac:dyDescent="0.2">
      <c r="B36" s="10"/>
      <c r="C36" s="11"/>
      <c r="D36" s="11"/>
      <c r="E36" s="11"/>
      <c r="F36" s="11"/>
      <c r="G36" s="11"/>
      <c r="H36" s="12"/>
      <c r="J36" s="10" t="s">
        <v>14</v>
      </c>
      <c r="K36" s="11"/>
      <c r="L36" s="11"/>
      <c r="M36" s="11"/>
      <c r="N36" s="11"/>
      <c r="O36" s="128" t="e">
        <f ca="1">$P$10</f>
        <v>#VALUE!</v>
      </c>
      <c r="P36" s="12"/>
    </row>
    <row r="37" spans="1:16" x14ac:dyDescent="0.2">
      <c r="B37" s="10"/>
      <c r="C37" s="11"/>
      <c r="D37" s="11"/>
      <c r="E37" s="11"/>
      <c r="F37" s="11"/>
      <c r="G37" s="11"/>
      <c r="H37" s="12"/>
      <c r="J37" s="64" t="str">
        <f>$M$12</f>
        <v>Wall</v>
      </c>
      <c r="K37" s="11" t="s">
        <v>6</v>
      </c>
      <c r="L37" s="11"/>
      <c r="M37" s="63"/>
      <c r="N37" s="65" t="str">
        <f>$P$16</f>
        <v>none</v>
      </c>
      <c r="O37" s="128">
        <f>IF(M37="",0,N37*M37/1000)</f>
        <v>0</v>
      </c>
      <c r="P37" s="12"/>
    </row>
    <row r="38" spans="1:16" x14ac:dyDescent="0.2">
      <c r="A38" s="21"/>
      <c r="B38" s="10"/>
      <c r="C38" s="11"/>
      <c r="D38" s="11"/>
      <c r="E38" s="11"/>
      <c r="F38" s="11"/>
      <c r="G38" s="11"/>
      <c r="H38" s="12"/>
      <c r="J38" s="64" t="s">
        <v>58</v>
      </c>
      <c r="K38" s="11" t="s">
        <v>6</v>
      </c>
      <c r="L38" s="11"/>
      <c r="M38" s="63"/>
      <c r="N38" s="93" t="e">
        <f>$P$32</f>
        <v>#VALUE!</v>
      </c>
      <c r="O38" s="128">
        <f>IF(M38="",0,N38*M38/1000)</f>
        <v>0</v>
      </c>
      <c r="P38" s="12"/>
    </row>
    <row r="39" spans="1:16" x14ac:dyDescent="0.2">
      <c r="A39" s="21"/>
      <c r="B39" s="10"/>
      <c r="C39" s="11"/>
      <c r="D39" s="11"/>
      <c r="E39" s="11"/>
      <c r="F39" s="11"/>
      <c r="G39" s="11"/>
      <c r="H39" s="12"/>
      <c r="J39" s="22"/>
      <c r="K39" s="23"/>
      <c r="L39" s="23"/>
      <c r="M39" s="30"/>
      <c r="N39" s="31"/>
      <c r="O39" s="129" t="e">
        <f ca="1">O36-O37-O38</f>
        <v>#VALUE!</v>
      </c>
      <c r="P39" s="12"/>
    </row>
    <row r="40" spans="1:16" ht="24" thickBot="1" x14ac:dyDescent="0.4">
      <c r="A40" s="21"/>
      <c r="B40" s="10"/>
      <c r="C40" s="11"/>
      <c r="D40" s="11"/>
      <c r="E40" s="11"/>
      <c r="F40" s="11"/>
      <c r="G40" s="11"/>
      <c r="H40" s="12"/>
      <c r="J40" s="14"/>
      <c r="K40" s="15"/>
      <c r="L40" s="15"/>
      <c r="M40" s="60" t="s">
        <v>43</v>
      </c>
      <c r="N40" s="280" t="e">
        <f ca="1">O39</f>
        <v>#VALUE!</v>
      </c>
      <c r="O40" s="281"/>
      <c r="P40" s="62" t="s">
        <v>1</v>
      </c>
    </row>
    <row r="41" spans="1:16" ht="13.5" thickBot="1" x14ac:dyDescent="0.25">
      <c r="A41" s="21"/>
      <c r="B41" s="22"/>
      <c r="C41" s="23"/>
      <c r="D41" s="23"/>
      <c r="E41" s="23"/>
      <c r="F41" s="23"/>
      <c r="G41" s="23"/>
      <c r="H41" s="24"/>
      <c r="K41" s="23"/>
      <c r="L41" s="23"/>
      <c r="M41" s="23"/>
      <c r="N41" s="23"/>
      <c r="O41" s="23"/>
      <c r="P41" s="23"/>
    </row>
    <row r="42" spans="1:16" x14ac:dyDescent="0.2">
      <c r="A42" s="21"/>
      <c r="B42" s="22"/>
      <c r="C42" s="23"/>
      <c r="D42" s="23"/>
      <c r="E42" s="23"/>
      <c r="F42" s="23"/>
      <c r="G42" s="23"/>
      <c r="H42" s="24"/>
      <c r="J42" s="6" t="s">
        <v>0</v>
      </c>
      <c r="K42" s="7"/>
      <c r="L42" s="7"/>
      <c r="M42" s="7" t="s">
        <v>40</v>
      </c>
      <c r="N42" s="7" t="s">
        <v>17</v>
      </c>
      <c r="O42" s="7" t="s">
        <v>3</v>
      </c>
      <c r="P42" s="8" t="s">
        <v>4</v>
      </c>
    </row>
    <row r="43" spans="1:16" ht="24" customHeight="1" x14ac:dyDescent="0.2">
      <c r="A43" s="21"/>
      <c r="B43" s="22"/>
      <c r="C43" s="23"/>
      <c r="D43" s="23"/>
      <c r="E43" s="23"/>
      <c r="F43" s="23"/>
      <c r="G43" s="23"/>
      <c r="H43" s="24"/>
      <c r="J43" s="10"/>
      <c r="K43" s="11"/>
      <c r="L43" s="11"/>
      <c r="M43" s="11" t="s">
        <v>5</v>
      </c>
      <c r="N43" s="11" t="s">
        <v>2</v>
      </c>
      <c r="O43" s="11" t="s">
        <v>1</v>
      </c>
      <c r="P43" s="12" t="s">
        <v>1</v>
      </c>
    </row>
    <row r="44" spans="1:16" ht="12.75" customHeight="1" x14ac:dyDescent="0.2">
      <c r="A44" s="21"/>
      <c r="B44" s="22"/>
      <c r="C44" s="23"/>
      <c r="D44" s="23"/>
      <c r="E44" s="23"/>
      <c r="F44" s="23"/>
      <c r="G44" s="23"/>
      <c r="H44" s="24"/>
      <c r="J44" s="10" t="s">
        <v>14</v>
      </c>
      <c r="K44" s="11"/>
      <c r="L44" s="11"/>
      <c r="M44" s="11"/>
      <c r="N44" s="11"/>
      <c r="O44" s="128" t="e">
        <f ca="1">$P$10</f>
        <v>#VALUE!</v>
      </c>
      <c r="P44" s="12"/>
    </row>
    <row r="45" spans="1:16" ht="12.75" customHeight="1" x14ac:dyDescent="0.2">
      <c r="A45" s="21"/>
      <c r="B45" s="22"/>
      <c r="C45" s="25"/>
      <c r="D45" s="26"/>
      <c r="E45" s="23"/>
      <c r="F45" s="23"/>
      <c r="G45" s="25"/>
      <c r="H45" s="27"/>
      <c r="J45" s="64" t="str">
        <f>$M$12</f>
        <v>Wall</v>
      </c>
      <c r="K45" s="11" t="s">
        <v>6</v>
      </c>
      <c r="L45" s="11"/>
      <c r="M45" s="63"/>
      <c r="N45" s="65" t="str">
        <f>$P$16</f>
        <v>none</v>
      </c>
      <c r="O45" s="128">
        <f>IF(M45="",0,N45*M45/1000)</f>
        <v>0</v>
      </c>
      <c r="P45" s="12"/>
    </row>
    <row r="46" spans="1:16" x14ac:dyDescent="0.2">
      <c r="A46" s="21"/>
      <c r="B46" s="22"/>
      <c r="C46" s="23"/>
      <c r="D46" s="23"/>
      <c r="E46" s="23"/>
      <c r="F46" s="23"/>
      <c r="G46" s="23"/>
      <c r="H46" s="24"/>
      <c r="J46" s="64" t="s">
        <v>58</v>
      </c>
      <c r="K46" s="11" t="s">
        <v>6</v>
      </c>
      <c r="L46" s="11"/>
      <c r="M46" s="63"/>
      <c r="N46" s="93" t="e">
        <f>$P$32</f>
        <v>#VALUE!</v>
      </c>
      <c r="O46" s="128">
        <f>IF(M46="",0,N46*M46/1000)</f>
        <v>0</v>
      </c>
      <c r="P46" s="12"/>
    </row>
    <row r="47" spans="1:16" x14ac:dyDescent="0.2">
      <c r="A47" s="21"/>
      <c r="B47" s="22"/>
      <c r="C47" s="23"/>
      <c r="D47" s="23"/>
      <c r="E47" s="23"/>
      <c r="F47" s="23"/>
      <c r="G47" s="23"/>
      <c r="H47" s="24"/>
      <c r="J47" s="10"/>
      <c r="K47" s="11"/>
      <c r="L47" s="11"/>
      <c r="M47" s="11"/>
      <c r="N47" s="31"/>
      <c r="O47" s="129" t="e">
        <f ca="1">O44-O45-O46</f>
        <v>#VALUE!</v>
      </c>
      <c r="P47" s="12"/>
    </row>
    <row r="48" spans="1:16" ht="24" thickBot="1" x14ac:dyDescent="0.4">
      <c r="A48" s="21"/>
      <c r="B48" s="22"/>
      <c r="C48" s="23"/>
      <c r="D48" s="23"/>
      <c r="E48" s="23"/>
      <c r="F48" s="23"/>
      <c r="G48" s="23"/>
      <c r="H48" s="24"/>
      <c r="J48" s="14"/>
      <c r="K48" s="15"/>
      <c r="L48" s="83"/>
      <c r="M48" s="60" t="s">
        <v>42</v>
      </c>
      <c r="N48" s="280" t="e">
        <f ca="1">O47</f>
        <v>#VALUE!</v>
      </c>
      <c r="O48" s="281"/>
      <c r="P48" s="62" t="s">
        <v>1</v>
      </c>
    </row>
    <row r="49" spans="2:16" ht="13.5" thickBot="1" x14ac:dyDescent="0.25">
      <c r="B49" s="22"/>
      <c r="C49" s="23"/>
      <c r="D49" s="23"/>
      <c r="E49" s="23"/>
      <c r="F49" s="23"/>
      <c r="G49" s="23"/>
      <c r="H49" s="24"/>
    </row>
    <row r="50" spans="2:16" ht="13.5" thickBot="1" x14ac:dyDescent="0.25">
      <c r="B50" s="22"/>
      <c r="C50" s="23"/>
      <c r="D50" s="23"/>
      <c r="E50" s="23"/>
      <c r="F50" s="23"/>
      <c r="G50" s="23"/>
      <c r="H50" s="24"/>
      <c r="J50" s="103" t="s">
        <v>92</v>
      </c>
      <c r="K50" s="104"/>
      <c r="L50" s="104"/>
      <c r="M50" s="104"/>
      <c r="N50" s="105" t="s">
        <v>114</v>
      </c>
      <c r="O50" s="106"/>
      <c r="P50" s="107" t="s">
        <v>91</v>
      </c>
    </row>
    <row r="51" spans="2:16" x14ac:dyDescent="0.2">
      <c r="B51" s="22"/>
      <c r="C51" s="23"/>
      <c r="D51" s="23"/>
      <c r="E51" s="23"/>
      <c r="F51" s="23"/>
      <c r="G51" s="23"/>
      <c r="H51" s="24"/>
    </row>
    <row r="52" spans="2:16" x14ac:dyDescent="0.2">
      <c r="B52" s="10"/>
      <c r="C52" s="11"/>
      <c r="D52" s="11"/>
      <c r="E52" s="11"/>
      <c r="F52" s="11"/>
      <c r="G52" s="11"/>
      <c r="H52" s="12"/>
    </row>
    <row r="53" spans="2:16" x14ac:dyDescent="0.2">
      <c r="B53" s="10"/>
      <c r="C53" s="11"/>
      <c r="D53" s="11"/>
      <c r="E53" s="11"/>
      <c r="F53" s="11"/>
      <c r="G53" s="11"/>
      <c r="H53" s="12"/>
    </row>
    <row r="54" spans="2:16" x14ac:dyDescent="0.2">
      <c r="B54" s="10"/>
      <c r="C54" s="11"/>
      <c r="D54" s="11"/>
      <c r="E54" s="11"/>
      <c r="F54" s="11"/>
      <c r="G54" s="11"/>
      <c r="H54" s="12"/>
    </row>
    <row r="55" spans="2:16" x14ac:dyDescent="0.2">
      <c r="B55" s="10"/>
      <c r="C55" s="11"/>
      <c r="D55" s="11"/>
      <c r="E55" s="11"/>
      <c r="F55" s="11"/>
      <c r="G55" s="11"/>
      <c r="H55" s="12"/>
    </row>
    <row r="56" spans="2:16" ht="13.5" thickBot="1" x14ac:dyDescent="0.25">
      <c r="B56" s="14"/>
      <c r="C56" s="15"/>
      <c r="D56" s="15"/>
      <c r="E56" s="15"/>
      <c r="F56" s="15"/>
      <c r="G56" s="15"/>
      <c r="H56" s="16"/>
    </row>
    <row r="57" spans="2:16" ht="23.25" x14ac:dyDescent="0.35">
      <c r="B57" s="119" t="s">
        <v>164</v>
      </c>
      <c r="C57" s="7"/>
      <c r="D57" s="7"/>
      <c r="E57" s="7"/>
      <c r="F57" s="7"/>
      <c r="G57" s="7"/>
      <c r="H57" s="8"/>
      <c r="J57" s="119" t="s">
        <v>129</v>
      </c>
      <c r="K57" s="7"/>
      <c r="L57" s="7"/>
      <c r="M57" s="7"/>
      <c r="N57" s="7"/>
      <c r="O57" s="7"/>
      <c r="P57" s="8"/>
    </row>
    <row r="58" spans="2:16" ht="12.75" customHeight="1" x14ac:dyDescent="0.2">
      <c r="B58" s="10"/>
      <c r="C58" s="11"/>
      <c r="D58" s="11"/>
      <c r="E58" s="11"/>
      <c r="F58" s="11"/>
      <c r="G58" s="11"/>
      <c r="H58" s="12"/>
      <c r="J58" s="10"/>
      <c r="K58" s="11"/>
      <c r="L58" s="11"/>
      <c r="M58" s="11"/>
      <c r="N58" s="11"/>
      <c r="O58" s="11"/>
      <c r="P58" s="12"/>
    </row>
    <row r="59" spans="2:16" x14ac:dyDescent="0.2">
      <c r="B59" s="10"/>
      <c r="C59" s="11"/>
      <c r="D59" s="11"/>
      <c r="E59" s="11"/>
      <c r="F59" s="11"/>
      <c r="G59" s="11"/>
      <c r="H59" s="12"/>
      <c r="J59" s="10"/>
      <c r="K59" s="11"/>
      <c r="L59" s="11"/>
      <c r="M59" s="11"/>
      <c r="N59" s="11"/>
      <c r="O59" s="11"/>
      <c r="P59" s="12"/>
    </row>
    <row r="60" spans="2:16" x14ac:dyDescent="0.2">
      <c r="B60" s="10"/>
      <c r="C60" s="11"/>
      <c r="D60" s="11"/>
      <c r="E60" s="11"/>
      <c r="F60" s="11"/>
      <c r="G60" s="11"/>
      <c r="H60" s="12"/>
      <c r="J60" s="10"/>
      <c r="K60" s="120"/>
      <c r="L60" s="11"/>
      <c r="M60" s="11"/>
      <c r="N60" s="11"/>
      <c r="O60" s="11"/>
      <c r="P60" s="12"/>
    </row>
    <row r="61" spans="2:16" x14ac:dyDescent="0.2">
      <c r="B61" s="10"/>
      <c r="C61" s="11"/>
      <c r="D61" s="11"/>
      <c r="E61" s="11"/>
      <c r="F61" s="11"/>
      <c r="G61" s="11"/>
      <c r="H61" s="12"/>
      <c r="J61" s="10"/>
      <c r="K61" s="120"/>
      <c r="L61" s="11"/>
      <c r="M61" s="11"/>
      <c r="N61" s="11"/>
      <c r="O61" s="11"/>
      <c r="P61" s="12"/>
    </row>
    <row r="62" spans="2:16" x14ac:dyDescent="0.2">
      <c r="B62" s="10"/>
      <c r="C62" s="11"/>
      <c r="D62" s="11"/>
      <c r="E62" s="11"/>
      <c r="F62" s="11"/>
      <c r="G62" s="11"/>
      <c r="H62" s="12"/>
      <c r="J62" s="10"/>
      <c r="K62" s="120"/>
      <c r="L62" s="11"/>
      <c r="M62" s="11"/>
      <c r="N62" s="11"/>
      <c r="O62" s="11"/>
      <c r="P62" s="12"/>
    </row>
    <row r="63" spans="2:16" x14ac:dyDescent="0.2">
      <c r="B63" s="10"/>
      <c r="C63" s="11"/>
      <c r="D63" s="11"/>
      <c r="E63" s="11"/>
      <c r="F63" s="11"/>
      <c r="G63" s="11"/>
      <c r="H63" s="12"/>
      <c r="J63" s="10"/>
      <c r="K63" s="120"/>
      <c r="L63" s="11"/>
      <c r="M63" s="11"/>
      <c r="N63" s="11"/>
      <c r="O63" s="11"/>
      <c r="P63" s="12"/>
    </row>
    <row r="64" spans="2:16" x14ac:dyDescent="0.2">
      <c r="B64" s="10"/>
      <c r="C64" s="11"/>
      <c r="D64" s="11"/>
      <c r="E64" s="11"/>
      <c r="F64" s="11"/>
      <c r="G64" s="11"/>
      <c r="H64" s="12"/>
      <c r="J64" s="10"/>
      <c r="K64" s="120"/>
      <c r="L64" s="11"/>
      <c r="M64" s="11"/>
      <c r="N64" s="11"/>
      <c r="O64" s="11"/>
      <c r="P64" s="12"/>
    </row>
    <row r="65" spans="2:17" x14ac:dyDescent="0.2">
      <c r="B65" s="10"/>
      <c r="C65" s="11"/>
      <c r="D65" s="11"/>
      <c r="E65" s="11"/>
      <c r="F65" s="11"/>
      <c r="G65" s="11"/>
      <c r="H65" s="12"/>
      <c r="J65" s="10"/>
      <c r="K65" s="120"/>
      <c r="L65" s="11"/>
      <c r="M65" s="11"/>
      <c r="N65" s="11"/>
      <c r="O65" s="11"/>
      <c r="P65" s="12"/>
    </row>
    <row r="66" spans="2:17" x14ac:dyDescent="0.2">
      <c r="B66" s="22"/>
      <c r="C66" s="23"/>
      <c r="D66" s="23"/>
      <c r="E66" s="23"/>
      <c r="F66" s="23"/>
      <c r="G66" s="23"/>
      <c r="H66" s="24"/>
      <c r="J66" s="10"/>
      <c r="K66" s="120"/>
      <c r="L66" s="11"/>
      <c r="M66" s="11"/>
      <c r="N66" s="11"/>
      <c r="O66" s="11"/>
      <c r="P66" s="12"/>
    </row>
    <row r="67" spans="2:17" x14ac:dyDescent="0.2">
      <c r="B67" s="22"/>
      <c r="C67" s="23"/>
      <c r="D67" s="23"/>
      <c r="E67" s="23"/>
      <c r="F67" s="23"/>
      <c r="G67" s="23"/>
      <c r="H67" s="24"/>
      <c r="J67" s="10"/>
      <c r="K67" s="120"/>
      <c r="L67" s="11"/>
      <c r="M67" s="11"/>
      <c r="N67" s="11"/>
      <c r="O67" s="11"/>
      <c r="P67" s="12"/>
    </row>
    <row r="68" spans="2:17" x14ac:dyDescent="0.2">
      <c r="B68" s="22"/>
      <c r="C68" s="23"/>
      <c r="D68" s="23"/>
      <c r="E68" s="23"/>
      <c r="F68" s="23"/>
      <c r="G68" s="23"/>
      <c r="H68" s="24"/>
      <c r="J68" s="10"/>
      <c r="K68" s="120"/>
      <c r="L68" s="11"/>
      <c r="M68" s="11"/>
      <c r="N68" s="11"/>
      <c r="O68" s="11"/>
      <c r="P68" s="12"/>
    </row>
    <row r="69" spans="2:17" x14ac:dyDescent="0.2">
      <c r="B69" s="22"/>
      <c r="C69" s="23"/>
      <c r="D69" s="23"/>
      <c r="E69" s="23"/>
      <c r="F69" s="23"/>
      <c r="G69" s="23"/>
      <c r="H69" s="24"/>
      <c r="J69" s="10"/>
      <c r="K69" s="120"/>
      <c r="L69" s="11"/>
      <c r="M69" s="11"/>
      <c r="N69" s="11"/>
      <c r="O69" s="11"/>
      <c r="P69" s="12"/>
    </row>
    <row r="70" spans="2:17" x14ac:dyDescent="0.2">
      <c r="B70" s="22"/>
      <c r="C70" s="25"/>
      <c r="D70" s="26"/>
      <c r="E70" s="23"/>
      <c r="F70" s="23"/>
      <c r="G70" s="25"/>
      <c r="H70" s="27"/>
      <c r="J70" s="10"/>
      <c r="K70" s="120"/>
      <c r="L70" s="11"/>
      <c r="M70" s="11"/>
      <c r="N70" s="11"/>
      <c r="O70" s="11"/>
      <c r="P70" s="12"/>
    </row>
    <row r="71" spans="2:17" x14ac:dyDescent="0.2">
      <c r="B71" s="22"/>
      <c r="C71" s="23"/>
      <c r="D71" s="23"/>
      <c r="E71" s="23"/>
      <c r="F71" s="23"/>
      <c r="G71" s="23"/>
      <c r="H71" s="24"/>
      <c r="J71" s="10"/>
      <c r="K71" s="120"/>
      <c r="L71" s="11"/>
      <c r="M71" s="11"/>
      <c r="N71" s="11"/>
      <c r="O71" s="11"/>
      <c r="P71" s="12"/>
    </row>
    <row r="72" spans="2:17" x14ac:dyDescent="0.2">
      <c r="B72" s="22"/>
      <c r="C72" s="23"/>
      <c r="D72" s="23"/>
      <c r="E72" s="23"/>
      <c r="F72" s="23"/>
      <c r="G72" s="23"/>
      <c r="H72" s="24"/>
      <c r="J72" s="10"/>
      <c r="K72" s="11"/>
      <c r="L72" s="11"/>
      <c r="M72" s="11"/>
      <c r="N72" s="11"/>
      <c r="O72" s="11"/>
      <c r="P72" s="12"/>
    </row>
    <row r="73" spans="2:17" x14ac:dyDescent="0.2">
      <c r="B73" s="22"/>
      <c r="C73" s="23"/>
      <c r="D73" s="23"/>
      <c r="E73" s="23"/>
      <c r="F73" s="23"/>
      <c r="G73" s="23"/>
      <c r="H73" s="24"/>
      <c r="J73" s="10"/>
      <c r="K73" s="11"/>
      <c r="L73" s="11"/>
      <c r="M73" s="11"/>
      <c r="N73" s="11"/>
      <c r="O73" s="11"/>
      <c r="P73" s="12"/>
    </row>
    <row r="74" spans="2:17" x14ac:dyDescent="0.2">
      <c r="B74" s="22"/>
      <c r="C74" s="23"/>
      <c r="D74" s="23"/>
      <c r="E74" s="23"/>
      <c r="F74" s="23"/>
      <c r="G74" s="23"/>
      <c r="H74" s="24"/>
      <c r="J74" s="10"/>
      <c r="K74" s="11"/>
      <c r="L74" s="11"/>
      <c r="M74" s="11"/>
      <c r="N74" s="11"/>
      <c r="O74" s="11"/>
      <c r="P74" s="12"/>
    </row>
    <row r="75" spans="2:17" x14ac:dyDescent="0.2">
      <c r="B75" s="22"/>
      <c r="C75" s="23"/>
      <c r="D75" s="23"/>
      <c r="E75" s="23"/>
      <c r="F75" s="23"/>
      <c r="G75" s="23"/>
      <c r="H75" s="24"/>
      <c r="J75" s="10"/>
      <c r="K75" s="11"/>
      <c r="L75" s="11"/>
      <c r="M75" s="11"/>
      <c r="N75" s="11"/>
      <c r="O75" s="11"/>
      <c r="P75" s="12"/>
    </row>
    <row r="76" spans="2:17" x14ac:dyDescent="0.2">
      <c r="B76" s="22"/>
      <c r="C76" s="23"/>
      <c r="D76" s="23"/>
      <c r="E76" s="23"/>
      <c r="F76" s="23"/>
      <c r="G76" s="23"/>
      <c r="H76" s="24"/>
      <c r="J76" s="10"/>
      <c r="K76" s="11"/>
      <c r="L76" s="11"/>
      <c r="M76" s="11"/>
      <c r="N76" s="11"/>
      <c r="O76" s="11"/>
      <c r="P76" s="12"/>
    </row>
    <row r="77" spans="2:17" x14ac:dyDescent="0.2">
      <c r="B77" s="10"/>
      <c r="C77" s="11"/>
      <c r="D77" s="11"/>
      <c r="E77" s="11"/>
      <c r="F77" s="11"/>
      <c r="G77" s="11"/>
      <c r="H77" s="12"/>
      <c r="J77" s="10"/>
      <c r="K77" s="11"/>
      <c r="L77" s="11"/>
      <c r="M77" s="11"/>
      <c r="N77" s="11"/>
      <c r="O77" s="11"/>
      <c r="P77" s="12"/>
    </row>
    <row r="78" spans="2:17" x14ac:dyDescent="0.2">
      <c r="B78" s="10"/>
      <c r="C78" s="11"/>
      <c r="D78" s="11"/>
      <c r="E78" s="11"/>
      <c r="F78" s="11"/>
      <c r="G78" s="11"/>
      <c r="H78" s="12"/>
      <c r="J78" s="10"/>
      <c r="K78" s="11"/>
      <c r="L78" s="11"/>
      <c r="M78" s="11"/>
      <c r="N78" s="11"/>
      <c r="O78" s="11"/>
      <c r="P78" s="12"/>
    </row>
    <row r="79" spans="2:17" x14ac:dyDescent="0.2">
      <c r="B79" s="10"/>
      <c r="C79" s="11"/>
      <c r="D79" s="11"/>
      <c r="E79" s="11"/>
      <c r="F79" s="11"/>
      <c r="G79" s="11"/>
      <c r="H79" s="12"/>
      <c r="J79" s="10"/>
      <c r="K79" s="11"/>
      <c r="L79" s="11"/>
      <c r="M79" s="11"/>
      <c r="N79" s="11"/>
      <c r="O79" s="11"/>
      <c r="P79" s="12"/>
      <c r="Q79" s="23"/>
    </row>
    <row r="80" spans="2:17" x14ac:dyDescent="0.2">
      <c r="B80" s="10"/>
      <c r="C80" s="11"/>
      <c r="D80" s="11"/>
      <c r="E80" s="11"/>
      <c r="F80" s="11"/>
      <c r="G80" s="11"/>
      <c r="H80" s="12"/>
      <c r="J80" s="10"/>
      <c r="K80" s="11"/>
      <c r="L80" s="11"/>
      <c r="M80" s="11"/>
      <c r="N80" s="11"/>
      <c r="O80" s="11"/>
      <c r="P80" s="12"/>
      <c r="Q80" s="23"/>
    </row>
    <row r="81" spans="2:17" ht="13.5" thickBot="1" x14ac:dyDescent="0.25">
      <c r="B81" s="14"/>
      <c r="C81" s="15"/>
      <c r="D81" s="15"/>
      <c r="E81" s="15"/>
      <c r="F81" s="15"/>
      <c r="G81" s="15"/>
      <c r="H81" s="16"/>
      <c r="J81" s="14"/>
      <c r="K81" s="15"/>
      <c r="L81" s="15"/>
      <c r="M81" s="15"/>
      <c r="N81" s="15"/>
      <c r="O81" s="15"/>
      <c r="P81" s="16"/>
      <c r="Q81" s="23"/>
    </row>
    <row r="82" spans="2:17" x14ac:dyDescent="0.2">
      <c r="B82" s="7"/>
      <c r="C82" s="7"/>
      <c r="D82" s="7"/>
      <c r="E82" s="7"/>
      <c r="F82" s="7"/>
      <c r="G82" s="7"/>
      <c r="H82" s="7"/>
      <c r="Q82" s="23"/>
    </row>
    <row r="83" spans="2:17" x14ac:dyDescent="0.2">
      <c r="B83" s="11"/>
      <c r="C83" s="11"/>
      <c r="D83" s="11"/>
      <c r="E83" s="11"/>
      <c r="F83" s="11"/>
      <c r="G83" s="11"/>
      <c r="H83" s="11"/>
      <c r="Q83" s="23"/>
    </row>
    <row r="84" spans="2:17" x14ac:dyDescent="0.2">
      <c r="B84" s="11"/>
      <c r="C84" s="11"/>
      <c r="D84" s="11"/>
      <c r="E84" s="11"/>
      <c r="F84" s="11"/>
      <c r="G84" s="11"/>
      <c r="H84" s="11"/>
      <c r="Q84" s="23"/>
    </row>
    <row r="85" spans="2:17" x14ac:dyDescent="0.2">
      <c r="B85" s="11"/>
      <c r="C85" s="11"/>
      <c r="D85" s="11"/>
      <c r="E85" s="11"/>
      <c r="F85" s="11"/>
      <c r="G85" s="11"/>
      <c r="H85" s="11"/>
      <c r="J85" s="23"/>
      <c r="K85" s="23"/>
      <c r="L85" s="23"/>
      <c r="M85" s="23"/>
      <c r="N85" s="23"/>
      <c r="O85" s="23"/>
      <c r="P85" s="23"/>
      <c r="Q85" s="23"/>
    </row>
    <row r="86" spans="2:17" x14ac:dyDescent="0.2">
      <c r="B86" s="11"/>
      <c r="C86" s="11"/>
      <c r="D86" s="11"/>
      <c r="E86" s="11"/>
      <c r="F86" s="11"/>
      <c r="G86" s="11"/>
      <c r="H86" s="11"/>
      <c r="J86" s="23"/>
      <c r="K86" s="23"/>
      <c r="L86" s="23"/>
      <c r="M86" s="23"/>
      <c r="N86" s="23"/>
      <c r="O86" s="23"/>
      <c r="P86" s="23"/>
      <c r="Q86" s="23"/>
    </row>
    <row r="87" spans="2:17" x14ac:dyDescent="0.2">
      <c r="J87" s="25"/>
      <c r="K87" s="19"/>
      <c r="L87" s="25"/>
      <c r="M87" s="19"/>
      <c r="N87" s="25"/>
      <c r="O87" s="19"/>
      <c r="P87" s="23"/>
      <c r="Q87" s="23"/>
    </row>
    <row r="88" spans="2:17" x14ac:dyDescent="0.2">
      <c r="J88" s="23"/>
      <c r="K88" s="19"/>
      <c r="L88" s="23"/>
      <c r="M88" s="19"/>
      <c r="N88" s="23"/>
      <c r="O88" s="19"/>
      <c r="P88" s="23"/>
      <c r="Q88" s="23"/>
    </row>
    <row r="89" spans="2:17" x14ac:dyDescent="0.2">
      <c r="J89" s="23"/>
      <c r="K89" s="23"/>
      <c r="L89" s="23"/>
      <c r="M89" s="23"/>
      <c r="N89" s="25"/>
      <c r="O89" s="23"/>
      <c r="P89" s="23"/>
      <c r="Q89" s="23"/>
    </row>
    <row r="90" spans="2:17" x14ac:dyDescent="0.2">
      <c r="J90" s="23"/>
      <c r="K90" s="19"/>
      <c r="L90" s="23"/>
      <c r="M90" s="25"/>
      <c r="N90" s="23"/>
      <c r="O90" s="19"/>
      <c r="P90" s="23"/>
      <c r="Q90" s="23"/>
    </row>
    <row r="91" spans="2:17" x14ac:dyDescent="0.2">
      <c r="J91" s="23"/>
      <c r="K91" s="23"/>
      <c r="L91" s="54"/>
      <c r="M91" s="23"/>
      <c r="N91" s="47"/>
      <c r="O91" s="48"/>
      <c r="P91" s="56"/>
      <c r="Q91" s="23"/>
    </row>
    <row r="92" spans="2:17" x14ac:dyDescent="0.2">
      <c r="J92" s="23"/>
      <c r="K92" s="23"/>
      <c r="L92" s="23"/>
      <c r="M92" s="23"/>
      <c r="N92" s="23"/>
      <c r="O92" s="23"/>
      <c r="P92" s="23"/>
      <c r="Q92" s="23"/>
    </row>
    <row r="93" spans="2:17" x14ac:dyDescent="0.2">
      <c r="J93" s="23"/>
      <c r="K93" s="23"/>
      <c r="L93" s="23"/>
      <c r="M93" s="23"/>
      <c r="N93" s="23"/>
      <c r="O93" s="23"/>
      <c r="P93" s="23"/>
      <c r="Q93" s="23"/>
    </row>
    <row r="94" spans="2:17" x14ac:dyDescent="0.2">
      <c r="J94" s="23"/>
      <c r="K94" s="23"/>
      <c r="L94" s="23"/>
      <c r="M94" s="23"/>
      <c r="N94" s="23"/>
      <c r="O94" s="23"/>
      <c r="P94" s="23"/>
      <c r="Q94" s="23"/>
    </row>
    <row r="95" spans="2:17" x14ac:dyDescent="0.2">
      <c r="J95" s="23"/>
      <c r="K95" s="23"/>
      <c r="L95" s="23"/>
      <c r="M95" s="23"/>
      <c r="N95" s="25"/>
      <c r="O95" s="23"/>
      <c r="P95" s="23"/>
      <c r="Q95" s="23"/>
    </row>
    <row r="96" spans="2:17" x14ac:dyDescent="0.2">
      <c r="J96" s="23"/>
      <c r="K96" s="23"/>
      <c r="L96" s="23"/>
      <c r="M96" s="23"/>
      <c r="N96" s="23"/>
      <c r="O96" s="53"/>
      <c r="P96" s="23"/>
      <c r="Q96" s="23"/>
    </row>
    <row r="97" spans="10:17" x14ac:dyDescent="0.2">
      <c r="J97" s="23"/>
      <c r="K97" s="23"/>
      <c r="L97" s="23"/>
      <c r="M97" s="23"/>
      <c r="N97" s="30"/>
      <c r="O97" s="26"/>
      <c r="P97" s="23"/>
      <c r="Q97" s="23"/>
    </row>
    <row r="98" spans="10:17" x14ac:dyDescent="0.2">
      <c r="J98" s="23"/>
      <c r="K98" s="23"/>
      <c r="L98" s="23"/>
      <c r="M98" s="23"/>
      <c r="N98" s="30"/>
      <c r="O98" s="26"/>
      <c r="P98" s="23"/>
      <c r="Q98" s="23"/>
    </row>
    <row r="99" spans="10:17" x14ac:dyDescent="0.2">
      <c r="J99" s="30"/>
      <c r="K99" s="23"/>
      <c r="L99" s="30"/>
      <c r="M99" s="23"/>
      <c r="N99" s="30"/>
      <c r="O99" s="54"/>
      <c r="P99" s="23"/>
      <c r="Q99" s="23"/>
    </row>
    <row r="100" spans="10:17" x14ac:dyDescent="0.2">
      <c r="J100" s="30"/>
      <c r="K100" s="19"/>
      <c r="L100" s="30"/>
      <c r="M100" s="54"/>
      <c r="N100" s="47"/>
      <c r="O100" s="48"/>
      <c r="P100" s="56"/>
      <c r="Q100" s="23"/>
    </row>
    <row r="101" spans="10:17" x14ac:dyDescent="0.2">
      <c r="J101" s="23"/>
      <c r="K101" s="23"/>
      <c r="L101" s="23"/>
      <c r="M101" s="23"/>
      <c r="N101" s="23"/>
      <c r="O101" s="23"/>
      <c r="P101" s="23"/>
      <c r="Q101" s="23"/>
    </row>
    <row r="102" spans="10:17" x14ac:dyDescent="0.2">
      <c r="J102" s="23"/>
      <c r="K102" s="23"/>
      <c r="L102" s="23"/>
      <c r="M102" s="23"/>
      <c r="N102" s="23"/>
      <c r="O102" s="23"/>
      <c r="P102" s="23"/>
      <c r="Q102" s="23"/>
    </row>
    <row r="103" spans="10:17" x14ac:dyDescent="0.2">
      <c r="J103" s="23"/>
      <c r="K103" s="23"/>
      <c r="L103" s="23"/>
      <c r="M103" s="23"/>
      <c r="N103" s="23"/>
      <c r="O103" s="23"/>
      <c r="P103" s="23"/>
      <c r="Q103" s="23"/>
    </row>
    <row r="104" spans="10:17" x14ac:dyDescent="0.2">
      <c r="J104" s="25"/>
      <c r="K104" s="23"/>
      <c r="L104" s="25"/>
      <c r="M104" s="23"/>
      <c r="N104" s="25"/>
      <c r="O104" s="53"/>
      <c r="P104" s="23"/>
      <c r="Q104" s="23"/>
    </row>
    <row r="105" spans="10:17" x14ac:dyDescent="0.2">
      <c r="J105" s="25"/>
      <c r="K105" s="23"/>
      <c r="L105" s="25"/>
      <c r="M105" s="54"/>
      <c r="N105" s="55"/>
      <c r="O105" s="23"/>
      <c r="P105" s="23"/>
      <c r="Q105" s="23"/>
    </row>
    <row r="106" spans="10:17" x14ac:dyDescent="0.2">
      <c r="J106" s="25"/>
      <c r="K106" s="54"/>
      <c r="L106" s="25"/>
      <c r="M106" s="23"/>
      <c r="N106" s="48"/>
      <c r="O106" s="48"/>
      <c r="P106" s="56"/>
      <c r="Q106" s="23"/>
    </row>
    <row r="107" spans="10:17" x14ac:dyDescent="0.2">
      <c r="J107" s="23"/>
      <c r="K107" s="23"/>
      <c r="L107" s="23"/>
      <c r="M107" s="23"/>
      <c r="N107" s="23"/>
      <c r="O107" s="23"/>
      <c r="P107" s="23"/>
      <c r="Q107" s="23"/>
    </row>
    <row r="108" spans="10:17" x14ac:dyDescent="0.2">
      <c r="J108" s="23"/>
      <c r="K108" s="23"/>
      <c r="L108" s="23"/>
      <c r="M108" s="23"/>
      <c r="N108" s="23"/>
      <c r="O108" s="23"/>
      <c r="P108" s="23"/>
      <c r="Q108" s="23"/>
    </row>
    <row r="109" spans="10:17" x14ac:dyDescent="0.2">
      <c r="J109" s="23"/>
      <c r="K109" s="23"/>
      <c r="L109" s="23"/>
      <c r="M109" s="23"/>
      <c r="N109" s="23"/>
      <c r="O109" s="23"/>
      <c r="P109" s="23"/>
      <c r="Q109" s="23"/>
    </row>
    <row r="110" spans="10:17" x14ac:dyDescent="0.2">
      <c r="J110" s="30"/>
      <c r="K110" s="23"/>
      <c r="L110" s="30"/>
      <c r="M110" s="23"/>
      <c r="N110" s="30"/>
      <c r="O110" s="23"/>
      <c r="P110" s="23"/>
      <c r="Q110" s="23"/>
    </row>
    <row r="111" spans="10:17" x14ac:dyDescent="0.2">
      <c r="J111" s="30"/>
      <c r="K111" s="23"/>
      <c r="L111" s="30"/>
      <c r="M111" s="23"/>
      <c r="N111" s="30"/>
      <c r="O111" s="23"/>
      <c r="P111" s="23"/>
      <c r="Q111" s="23"/>
    </row>
    <row r="112" spans="10:17" x14ac:dyDescent="0.2">
      <c r="J112" s="30"/>
      <c r="K112" s="23"/>
      <c r="L112" s="30"/>
      <c r="M112" s="53"/>
      <c r="N112" s="30"/>
      <c r="O112" s="26"/>
      <c r="P112" s="23"/>
      <c r="Q112" s="23"/>
    </row>
    <row r="113" spans="10:17" x14ac:dyDescent="0.2">
      <c r="J113" s="30"/>
      <c r="K113" s="23"/>
      <c r="L113" s="30"/>
      <c r="M113" s="53"/>
      <c r="N113" s="30"/>
      <c r="O113" s="26"/>
      <c r="P113" s="23"/>
      <c r="Q113" s="23"/>
    </row>
    <row r="114" spans="10:17" x14ac:dyDescent="0.2">
      <c r="J114" s="30"/>
      <c r="K114" s="54"/>
      <c r="L114" s="30"/>
      <c r="M114" s="26"/>
      <c r="N114" s="30"/>
      <c r="O114" s="57"/>
      <c r="P114" s="23"/>
      <c r="Q114" s="23"/>
    </row>
    <row r="115" spans="10:17" x14ac:dyDescent="0.2">
      <c r="J115" s="30"/>
      <c r="K115" s="23"/>
      <c r="L115" s="30"/>
      <c r="M115" s="26"/>
      <c r="N115" s="30"/>
      <c r="O115" s="57"/>
      <c r="P115" s="23"/>
      <c r="Q115" s="23"/>
    </row>
    <row r="116" spans="10:17" x14ac:dyDescent="0.2">
      <c r="J116" s="30"/>
      <c r="K116" s="23"/>
      <c r="L116" s="30"/>
      <c r="M116" s="53"/>
      <c r="N116" s="30"/>
      <c r="O116" s="23"/>
      <c r="P116" s="23"/>
      <c r="Q116" s="23"/>
    </row>
    <row r="117" spans="10:17" x14ac:dyDescent="0.2">
      <c r="J117" s="30"/>
      <c r="K117" s="19"/>
      <c r="L117" s="58"/>
      <c r="M117" s="59"/>
      <c r="N117" s="23"/>
      <c r="O117" s="48"/>
      <c r="P117" s="56"/>
      <c r="Q117" s="23"/>
    </row>
    <row r="118" spans="10:17" x14ac:dyDescent="0.2">
      <c r="J118" s="23"/>
      <c r="K118" s="23"/>
      <c r="L118" s="23"/>
      <c r="M118" s="23"/>
      <c r="N118" s="23"/>
      <c r="O118" s="23"/>
      <c r="P118" s="23"/>
      <c r="Q118" s="23"/>
    </row>
    <row r="119" spans="10:17" x14ac:dyDescent="0.2">
      <c r="J119" s="23"/>
      <c r="K119" s="23"/>
      <c r="L119" s="23"/>
      <c r="M119" s="23"/>
      <c r="N119" s="23"/>
      <c r="O119" s="23"/>
      <c r="P119" s="23"/>
      <c r="Q119" s="23"/>
    </row>
    <row r="120" spans="10:17" x14ac:dyDescent="0.2">
      <c r="J120" s="23"/>
      <c r="K120" s="23"/>
      <c r="L120" s="23"/>
      <c r="M120" s="23"/>
      <c r="N120" s="23"/>
      <c r="O120" s="30"/>
      <c r="P120" s="23"/>
      <c r="Q120" s="23"/>
    </row>
    <row r="121" spans="10:17" x14ac:dyDescent="0.2">
      <c r="J121" s="23"/>
      <c r="K121" s="23"/>
      <c r="L121" s="23"/>
      <c r="M121" s="23"/>
      <c r="N121" s="23"/>
      <c r="O121" s="30"/>
      <c r="P121" s="26"/>
      <c r="Q121" s="23"/>
    </row>
    <row r="122" spans="10:17" x14ac:dyDescent="0.2">
      <c r="J122" s="23"/>
      <c r="K122" s="23"/>
      <c r="L122" s="23"/>
      <c r="M122" s="23"/>
      <c r="N122" s="23"/>
      <c r="O122" s="30"/>
      <c r="P122" s="23"/>
      <c r="Q122" s="23"/>
    </row>
    <row r="123" spans="10:17" x14ac:dyDescent="0.2">
      <c r="J123" s="23"/>
      <c r="K123" s="23"/>
      <c r="L123" s="23"/>
      <c r="M123" s="23"/>
      <c r="N123" s="31"/>
      <c r="O123" s="19"/>
      <c r="P123" s="23"/>
      <c r="Q123" s="23"/>
    </row>
    <row r="124" spans="10:17" x14ac:dyDescent="0.2">
      <c r="J124" s="23"/>
      <c r="K124" s="23"/>
      <c r="L124" s="23"/>
      <c r="M124" s="23"/>
      <c r="N124" s="47"/>
      <c r="O124" s="48"/>
      <c r="P124" s="56"/>
      <c r="Q124" s="23"/>
    </row>
    <row r="125" spans="10:17" x14ac:dyDescent="0.2">
      <c r="J125" s="23"/>
      <c r="K125" s="23"/>
      <c r="L125" s="23"/>
      <c r="M125" s="23"/>
      <c r="N125" s="23"/>
      <c r="O125" s="23"/>
      <c r="P125" s="23"/>
      <c r="Q125" s="23"/>
    </row>
    <row r="126" spans="10:17" x14ac:dyDescent="0.2">
      <c r="J126" s="23"/>
      <c r="K126" s="23"/>
      <c r="L126" s="23"/>
      <c r="M126" s="23"/>
      <c r="N126" s="23"/>
      <c r="O126" s="23"/>
      <c r="P126" s="23"/>
      <c r="Q126" s="23"/>
    </row>
    <row r="127" spans="10:17" x14ac:dyDescent="0.2">
      <c r="J127" s="23"/>
      <c r="K127" s="23"/>
      <c r="L127" s="23"/>
      <c r="M127" s="23"/>
      <c r="N127" s="23"/>
      <c r="O127" s="23"/>
      <c r="P127" s="23"/>
      <c r="Q127" s="23"/>
    </row>
    <row r="128" spans="10:17" x14ac:dyDescent="0.2">
      <c r="J128" s="23"/>
      <c r="K128" s="23"/>
      <c r="L128" s="23"/>
      <c r="M128" s="23"/>
      <c r="N128" s="23"/>
      <c r="O128" s="23"/>
      <c r="P128" s="23"/>
      <c r="Q128" s="23"/>
    </row>
    <row r="129" spans="10:17" x14ac:dyDescent="0.2">
      <c r="J129" s="23"/>
      <c r="K129" s="23"/>
      <c r="L129" s="23"/>
      <c r="M129" s="23"/>
      <c r="N129" s="23"/>
      <c r="O129" s="19"/>
      <c r="P129" s="23"/>
      <c r="Q129" s="23"/>
    </row>
    <row r="130" spans="10:17" x14ac:dyDescent="0.2">
      <c r="J130" s="23"/>
      <c r="K130" s="23"/>
      <c r="L130" s="23"/>
      <c r="M130" s="30"/>
      <c r="N130" s="30"/>
      <c r="O130" s="18"/>
      <c r="P130" s="23"/>
      <c r="Q130" s="23"/>
    </row>
    <row r="131" spans="10:17" x14ac:dyDescent="0.2">
      <c r="J131" s="23"/>
      <c r="K131" s="23"/>
      <c r="L131" s="23"/>
      <c r="M131" s="30"/>
      <c r="N131" s="30"/>
      <c r="O131" s="18"/>
      <c r="P131" s="23"/>
      <c r="Q131" s="23"/>
    </row>
    <row r="132" spans="10:17" x14ac:dyDescent="0.2">
      <c r="J132" s="23"/>
      <c r="K132" s="23"/>
      <c r="L132" s="23"/>
      <c r="M132" s="30"/>
      <c r="N132" s="31"/>
      <c r="O132" s="18"/>
      <c r="P132" s="23"/>
      <c r="Q132" s="23"/>
    </row>
    <row r="133" spans="10:17" x14ac:dyDescent="0.2">
      <c r="J133" s="23"/>
      <c r="K133" s="23"/>
      <c r="L133" s="23"/>
      <c r="M133" s="30"/>
      <c r="N133" s="30"/>
      <c r="O133" s="18"/>
      <c r="P133" s="26"/>
      <c r="Q133" s="23"/>
    </row>
    <row r="134" spans="10:17" x14ac:dyDescent="0.2">
      <c r="J134" s="23"/>
      <c r="K134" s="23"/>
      <c r="L134" s="23"/>
      <c r="M134" s="23"/>
      <c r="N134" s="47"/>
      <c r="O134" s="48"/>
      <c r="P134" s="49"/>
      <c r="Q134" s="23"/>
    </row>
    <row r="135" spans="10:17" x14ac:dyDescent="0.2">
      <c r="J135" s="23"/>
      <c r="K135" s="23"/>
      <c r="L135" s="23"/>
      <c r="M135" s="23"/>
      <c r="N135" s="23"/>
      <c r="O135" s="23"/>
      <c r="P135" s="23"/>
      <c r="Q135" s="23"/>
    </row>
    <row r="136" spans="10:17" x14ac:dyDescent="0.2">
      <c r="J136" s="23"/>
      <c r="K136" s="23"/>
      <c r="L136" s="23"/>
      <c r="M136" s="23"/>
      <c r="N136" s="23"/>
      <c r="O136" s="23"/>
      <c r="P136" s="23"/>
      <c r="Q136" s="23"/>
    </row>
    <row r="137" spans="10:17" x14ac:dyDescent="0.2">
      <c r="J137" s="23"/>
      <c r="K137" s="23"/>
      <c r="L137" s="23"/>
      <c r="M137" s="23"/>
      <c r="N137" s="23"/>
      <c r="O137" s="23"/>
      <c r="P137" s="23"/>
      <c r="Q137" s="23"/>
    </row>
    <row r="138" spans="10:17" x14ac:dyDescent="0.2">
      <c r="J138" s="23"/>
      <c r="K138" s="23"/>
      <c r="L138" s="23"/>
      <c r="M138" s="23"/>
      <c r="N138" s="23"/>
      <c r="O138" s="19"/>
      <c r="P138" s="26"/>
      <c r="Q138" s="23"/>
    </row>
    <row r="139" spans="10:17" x14ac:dyDescent="0.2">
      <c r="J139" s="23"/>
      <c r="K139" s="23"/>
      <c r="L139" s="23"/>
      <c r="M139" s="23"/>
      <c r="N139" s="30"/>
      <c r="O139" s="19"/>
      <c r="P139" s="23"/>
      <c r="Q139" s="23"/>
    </row>
    <row r="140" spans="10:17" x14ac:dyDescent="0.2">
      <c r="J140" s="23"/>
      <c r="K140" s="23"/>
      <c r="L140" s="23"/>
      <c r="M140" s="23"/>
      <c r="N140" s="31"/>
      <c r="O140" s="19"/>
      <c r="P140" s="23"/>
      <c r="Q140" s="23"/>
    </row>
    <row r="141" spans="10:17" x14ac:dyDescent="0.2">
      <c r="J141" s="23"/>
      <c r="K141" s="23"/>
      <c r="L141" s="23"/>
      <c r="M141" s="23"/>
      <c r="N141" s="47"/>
      <c r="O141" s="48"/>
      <c r="P141" s="49"/>
      <c r="Q141" s="23"/>
    </row>
    <row r="142" spans="10:17" x14ac:dyDescent="0.2">
      <c r="J142" s="23"/>
      <c r="K142" s="23"/>
      <c r="L142" s="23"/>
      <c r="M142" s="23"/>
      <c r="N142" s="23"/>
      <c r="O142" s="23"/>
      <c r="P142" s="23"/>
      <c r="Q142" s="23"/>
    </row>
    <row r="143" spans="10:17" x14ac:dyDescent="0.2">
      <c r="J143" s="23"/>
      <c r="K143" s="23"/>
      <c r="L143" s="23"/>
      <c r="M143" s="25"/>
      <c r="N143" s="23"/>
      <c r="O143" s="23"/>
      <c r="P143" s="23"/>
      <c r="Q143" s="23"/>
    </row>
    <row r="144" spans="10:17" x14ac:dyDescent="0.2">
      <c r="J144" s="23"/>
      <c r="K144" s="23"/>
      <c r="L144" s="23"/>
      <c r="M144" s="25"/>
      <c r="N144" s="23"/>
      <c r="O144" s="23"/>
      <c r="P144" s="23"/>
      <c r="Q144" s="23"/>
    </row>
    <row r="145" spans="10:17" x14ac:dyDescent="0.2">
      <c r="J145" s="23"/>
      <c r="K145" s="23"/>
      <c r="L145" s="23"/>
      <c r="M145" s="23"/>
      <c r="N145" s="23"/>
      <c r="O145" s="19"/>
      <c r="P145" s="23"/>
      <c r="Q145" s="23"/>
    </row>
    <row r="146" spans="10:17" x14ac:dyDescent="0.2">
      <c r="J146" s="23"/>
      <c r="K146" s="23"/>
      <c r="L146" s="23"/>
      <c r="M146" s="30"/>
      <c r="N146" s="50"/>
      <c r="O146" s="23"/>
      <c r="P146" s="23"/>
      <c r="Q146" s="23"/>
    </row>
    <row r="147" spans="10:17" x14ac:dyDescent="0.2">
      <c r="J147" s="23"/>
      <c r="K147" s="23"/>
      <c r="L147" s="23"/>
      <c r="M147" s="30"/>
      <c r="N147" s="23"/>
      <c r="O147" s="18"/>
      <c r="P147" s="23"/>
      <c r="Q147" s="23"/>
    </row>
    <row r="148" spans="10:17" x14ac:dyDescent="0.2">
      <c r="J148" s="23"/>
      <c r="K148" s="23"/>
      <c r="L148" s="23"/>
      <c r="M148" s="30"/>
      <c r="N148" s="47"/>
      <c r="O148" s="48"/>
      <c r="P148" s="49"/>
      <c r="Q148" s="23"/>
    </row>
    <row r="149" spans="10:17" x14ac:dyDescent="0.2">
      <c r="J149" s="23"/>
      <c r="K149" s="23"/>
      <c r="L149" s="23"/>
      <c r="M149" s="23"/>
      <c r="N149" s="23"/>
      <c r="O149" s="23"/>
      <c r="P149" s="23"/>
      <c r="Q149" s="23"/>
    </row>
    <row r="150" spans="10:17" x14ac:dyDescent="0.2">
      <c r="J150" s="23"/>
      <c r="K150" s="23"/>
      <c r="L150" s="23"/>
      <c r="M150" s="25"/>
      <c r="N150" s="23"/>
      <c r="O150" s="23"/>
      <c r="P150" s="23"/>
      <c r="Q150" s="23"/>
    </row>
    <row r="151" spans="10:17" x14ac:dyDescent="0.2">
      <c r="J151" s="23"/>
      <c r="K151" s="23"/>
      <c r="L151" s="23"/>
      <c r="M151" s="25"/>
      <c r="N151" s="23"/>
      <c r="O151" s="23"/>
      <c r="P151" s="23"/>
      <c r="Q151" s="23"/>
    </row>
    <row r="152" spans="10:17" x14ac:dyDescent="0.2">
      <c r="J152" s="23"/>
      <c r="K152" s="23"/>
      <c r="L152" s="23"/>
      <c r="M152" s="23"/>
      <c r="N152" s="23"/>
      <c r="O152" s="19"/>
      <c r="P152" s="23"/>
      <c r="Q152" s="23"/>
    </row>
    <row r="153" spans="10:17" x14ac:dyDescent="0.2">
      <c r="J153" s="23"/>
      <c r="K153" s="23"/>
      <c r="L153" s="23"/>
      <c r="M153" s="30"/>
      <c r="N153" s="50"/>
      <c r="O153" s="18"/>
      <c r="P153" s="23"/>
      <c r="Q153" s="23"/>
    </row>
    <row r="154" spans="10:17" x14ac:dyDescent="0.2">
      <c r="J154" s="23"/>
      <c r="K154" s="23"/>
      <c r="L154" s="23"/>
      <c r="M154" s="30"/>
      <c r="N154" s="50"/>
      <c r="O154" s="18"/>
      <c r="P154" s="23"/>
      <c r="Q154" s="23"/>
    </row>
    <row r="155" spans="10:17" x14ac:dyDescent="0.2">
      <c r="J155" s="23"/>
      <c r="K155" s="23"/>
      <c r="L155" s="23"/>
      <c r="M155" s="30"/>
      <c r="N155" s="47"/>
      <c r="O155" s="48"/>
      <c r="P155" s="49"/>
      <c r="Q155" s="23"/>
    </row>
    <row r="156" spans="10:17" x14ac:dyDescent="0.2">
      <c r="J156" s="23"/>
      <c r="K156" s="23"/>
      <c r="L156" s="23"/>
      <c r="M156" s="23"/>
      <c r="N156" s="23"/>
      <c r="O156" s="23"/>
      <c r="P156" s="23"/>
      <c r="Q156" s="23"/>
    </row>
    <row r="157" spans="10:17" x14ac:dyDescent="0.2">
      <c r="J157" s="23"/>
      <c r="K157" s="23"/>
      <c r="L157" s="23"/>
      <c r="M157" s="25"/>
      <c r="N157" s="23"/>
      <c r="O157" s="23"/>
      <c r="P157" s="23"/>
      <c r="Q157" s="23"/>
    </row>
    <row r="158" spans="10:17" x14ac:dyDescent="0.2">
      <c r="J158" s="23"/>
      <c r="K158" s="23"/>
      <c r="L158" s="23"/>
      <c r="M158" s="25"/>
      <c r="N158" s="23"/>
      <c r="O158" s="23"/>
      <c r="P158" s="23"/>
      <c r="Q158" s="23"/>
    </row>
    <row r="159" spans="10:17" x14ac:dyDescent="0.2">
      <c r="J159" s="23"/>
      <c r="K159" s="23"/>
      <c r="L159" s="23"/>
      <c r="M159" s="23"/>
      <c r="N159" s="23"/>
      <c r="O159" s="19"/>
      <c r="P159" s="23"/>
      <c r="Q159" s="23"/>
    </row>
    <row r="160" spans="10:17" x14ac:dyDescent="0.2">
      <c r="J160" s="23"/>
      <c r="K160" s="23"/>
      <c r="L160" s="23"/>
      <c r="M160" s="30"/>
      <c r="N160" s="50"/>
      <c r="O160" s="18"/>
      <c r="P160" s="23"/>
      <c r="Q160" s="23"/>
    </row>
    <row r="161" spans="10:17" x14ac:dyDescent="0.2">
      <c r="J161" s="23"/>
      <c r="K161" s="23"/>
      <c r="L161" s="23"/>
      <c r="M161" s="30"/>
      <c r="N161" s="50"/>
      <c r="O161" s="18"/>
      <c r="P161" s="23"/>
      <c r="Q161" s="23"/>
    </row>
    <row r="162" spans="10:17" x14ac:dyDescent="0.2">
      <c r="J162" s="23"/>
      <c r="K162" s="23"/>
      <c r="L162" s="23"/>
      <c r="M162" s="30"/>
      <c r="N162" s="47"/>
      <c r="O162" s="48"/>
      <c r="P162" s="49"/>
      <c r="Q162" s="23"/>
    </row>
    <row r="163" spans="10:17" x14ac:dyDescent="0.2">
      <c r="J163" s="23"/>
      <c r="K163" s="23"/>
      <c r="L163" s="23"/>
      <c r="M163" s="23"/>
      <c r="N163" s="23"/>
      <c r="O163" s="23"/>
      <c r="P163" s="23"/>
      <c r="Q163" s="23"/>
    </row>
    <row r="164" spans="10:17" x14ac:dyDescent="0.2">
      <c r="J164" s="23"/>
      <c r="K164" s="23"/>
      <c r="L164" s="23"/>
      <c r="M164" s="23"/>
      <c r="N164" s="23"/>
      <c r="O164" s="23"/>
      <c r="P164" s="23"/>
    </row>
    <row r="165" spans="10:17" x14ac:dyDescent="0.2">
      <c r="J165" s="23"/>
      <c r="K165" s="23"/>
      <c r="L165" s="23"/>
      <c r="M165" s="23"/>
      <c r="N165" s="23"/>
      <c r="O165" s="23"/>
      <c r="P165" s="23"/>
    </row>
    <row r="166" spans="10:17" x14ac:dyDescent="0.2">
      <c r="J166" s="23"/>
      <c r="K166" s="23"/>
      <c r="L166" s="23"/>
      <c r="M166" s="23"/>
      <c r="N166" s="23"/>
      <c r="O166" s="23"/>
      <c r="P166" s="23"/>
    </row>
    <row r="167" spans="10:17" x14ac:dyDescent="0.2">
      <c r="J167" s="23"/>
      <c r="K167" s="23"/>
      <c r="L167" s="23"/>
      <c r="M167" s="23"/>
      <c r="N167" s="23"/>
      <c r="O167" s="23"/>
      <c r="P167" s="23"/>
    </row>
    <row r="168" spans="10:17" x14ac:dyDescent="0.2">
      <c r="J168" s="23"/>
      <c r="K168" s="23"/>
      <c r="L168" s="23"/>
      <c r="M168" s="23"/>
      <c r="N168" s="23"/>
      <c r="O168" s="23"/>
      <c r="P168" s="23"/>
    </row>
    <row r="169" spans="10:17" x14ac:dyDescent="0.2">
      <c r="J169" s="23"/>
      <c r="K169" s="23"/>
      <c r="L169" s="23"/>
      <c r="M169" s="23"/>
      <c r="N169" s="23"/>
      <c r="O169" s="23"/>
      <c r="P169" s="23"/>
    </row>
  </sheetData>
  <mergeCells count="2">
    <mergeCell ref="N40:O40"/>
    <mergeCell ref="N48:O48"/>
  </mergeCells>
  <phoneticPr fontId="2" type="noConversion"/>
  <conditionalFormatting sqref="R8">
    <cfRule type="expression" dxfId="8" priority="1" stopIfTrue="1">
      <formula>"left($T$16,8)=internal"</formula>
    </cfRule>
  </conditionalFormatting>
  <conditionalFormatting sqref="M10">
    <cfRule type="cellIs" dxfId="7" priority="2" stopIfTrue="1" operator="notEqual">
      <formula>"Internal  "</formula>
    </cfRule>
  </conditionalFormatting>
  <dataValidations count="1">
    <dataValidation type="list" allowBlank="1" showInputMessage="1" showErrorMessage="1" sqref="M12">
      <formula1>$L$8:$L$10</formula1>
    </dataValidation>
  </dataValidations>
  <pageMargins left="0.47" right="0.27" top="0.83" bottom="0.7" header="0.35" footer="0.59"/>
  <pageSetup paperSize="9" scale="64" fitToWidth="2" orientation="portrait" r:id="rId1"/>
  <headerFooter alignWithMargins="0">
    <oddHeader>&amp;Lpeter warm
info@peterwarm.co.uk
01752 542 546&amp;R&amp;A</oddHeader>
    <oddFooter>&amp;L&amp;D&amp;R&amp;Z&amp;F</oddFooter>
  </headerFooter>
  <colBreaks count="1" manualBreakCount="1">
    <brk id="17" max="82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91"/>
  <sheetViews>
    <sheetView tabSelected="1" view="pageBreakPreview" zoomScale="115" zoomScaleNormal="100" zoomScaleSheetLayoutView="115" workbookViewId="0">
      <selection activeCell="O74" sqref="O74"/>
    </sheetView>
  </sheetViews>
  <sheetFormatPr defaultColWidth="9.140625" defaultRowHeight="12.75" x14ac:dyDescent="0.2"/>
  <cols>
    <col min="1" max="1" width="4" style="2" customWidth="1"/>
    <col min="2" max="7" width="9.140625" style="2"/>
    <col min="8" max="8" width="10.28515625" style="2" bestFit="1" customWidth="1"/>
    <col min="9" max="9" width="3.28515625" style="2" customWidth="1"/>
    <col min="10" max="16" width="10.7109375" style="2" customWidth="1"/>
    <col min="17" max="17" width="4.5703125" style="2" customWidth="1"/>
    <col min="18" max="18" width="3" style="2" customWidth="1"/>
    <col min="19" max="20" width="41.85546875" style="2" customWidth="1"/>
    <col min="21" max="21" width="8.85546875" customWidth="1"/>
    <col min="22" max="16384" width="9.140625" style="2"/>
  </cols>
  <sheetData>
    <row r="1" spans="2:20" ht="13.5" thickBot="1" x14ac:dyDescent="0.25">
      <c r="I1" s="3">
        <v>34</v>
      </c>
      <c r="S1" s="4" t="s">
        <v>202</v>
      </c>
      <c r="T1" s="5" t="s">
        <v>202</v>
      </c>
    </row>
    <row r="2" spans="2:20" x14ac:dyDescent="0.2">
      <c r="J2" s="110" t="s">
        <v>122</v>
      </c>
      <c r="K2" s="269" t="s">
        <v>291</v>
      </c>
      <c r="L2" s="111"/>
      <c r="M2" s="111"/>
      <c r="N2" s="112" t="s">
        <v>123</v>
      </c>
      <c r="O2" s="116">
        <v>42001</v>
      </c>
      <c r="P2" s="118"/>
      <c r="S2" s="2" t="s">
        <v>300</v>
      </c>
      <c r="T2" s="2" t="s">
        <v>306</v>
      </c>
    </row>
    <row r="3" spans="2:20" x14ac:dyDescent="0.2">
      <c r="J3" s="113" t="s">
        <v>124</v>
      </c>
      <c r="K3" s="268" t="s">
        <v>290</v>
      </c>
      <c r="L3" s="20"/>
      <c r="M3" s="20"/>
      <c r="N3" s="25" t="s">
        <v>125</v>
      </c>
      <c r="O3" s="117"/>
      <c r="P3" s="44"/>
    </row>
    <row r="4" spans="2:20" x14ac:dyDescent="0.2">
      <c r="J4" s="113" t="s">
        <v>33</v>
      </c>
      <c r="K4" s="114" t="str">
        <f ca="1">MID(CELL("filename",B1),FIND("]",CELL("filename",B1))+1,255)</f>
        <v>Window Installation</v>
      </c>
      <c r="L4" s="114"/>
      <c r="M4" s="23"/>
      <c r="N4" s="25" t="s">
        <v>126</v>
      </c>
      <c r="O4" s="268" t="s">
        <v>289</v>
      </c>
      <c r="P4" s="44"/>
      <c r="S4" s="2" t="s">
        <v>203</v>
      </c>
      <c r="T4" s="2" t="s">
        <v>203</v>
      </c>
    </row>
    <row r="5" spans="2:20" ht="13.5" thickBot="1" x14ac:dyDescent="0.25">
      <c r="J5" s="115" t="s">
        <v>143</v>
      </c>
      <c r="K5" s="249" t="s">
        <v>292</v>
      </c>
      <c r="L5" s="45"/>
      <c r="M5" s="45"/>
      <c r="N5" s="124" t="s">
        <v>127</v>
      </c>
      <c r="O5" s="45"/>
      <c r="P5" s="46"/>
      <c r="S5" s="2" t="s">
        <v>204</v>
      </c>
      <c r="T5" s="2" t="s">
        <v>204</v>
      </c>
    </row>
    <row r="6" spans="2:20" ht="13.5" thickBot="1" x14ac:dyDescent="0.25"/>
    <row r="7" spans="2:20" ht="23.25" x14ac:dyDescent="0.35">
      <c r="B7" s="119" t="s">
        <v>144</v>
      </c>
      <c r="C7" s="7"/>
      <c r="D7" s="7"/>
      <c r="E7" s="7"/>
      <c r="F7" s="7"/>
      <c r="G7" s="7"/>
      <c r="H7" s="8"/>
      <c r="J7" s="6" t="s">
        <v>68</v>
      </c>
      <c r="K7" s="7" t="s">
        <v>8</v>
      </c>
      <c r="L7" s="9" t="s">
        <v>9</v>
      </c>
      <c r="M7" s="7" t="s">
        <v>10</v>
      </c>
      <c r="N7" s="7" t="s">
        <v>11</v>
      </c>
      <c r="O7" s="7" t="s">
        <v>12</v>
      </c>
      <c r="P7" s="8" t="s">
        <v>13</v>
      </c>
      <c r="S7" s="2" t="s">
        <v>301</v>
      </c>
      <c r="T7" s="2" t="s">
        <v>307</v>
      </c>
    </row>
    <row r="8" spans="2:20" x14ac:dyDescent="0.2">
      <c r="B8" s="125" t="s">
        <v>132</v>
      </c>
      <c r="C8" s="122"/>
      <c r="D8" s="11"/>
      <c r="E8" s="11"/>
      <c r="F8" s="11"/>
      <c r="G8" s="11"/>
      <c r="H8" s="12"/>
      <c r="J8" s="64" t="s">
        <v>30</v>
      </c>
      <c r="K8" s="13">
        <v>16</v>
      </c>
      <c r="L8" s="71" t="s">
        <v>69</v>
      </c>
      <c r="M8" s="86" t="str">
        <f ca="1">LEFT(INDIRECT(J8&amp;K8),10)</f>
        <v xml:space="preserve">Internal  </v>
      </c>
      <c r="N8" s="87">
        <f ca="1">VALUE(RIGHT(LEFT(INDIRECT(J8&amp;K8),28),10))</f>
        <v>2027</v>
      </c>
      <c r="O8" s="87">
        <f ca="1">VALUE(RIGHT(INDIRECT(J8&amp;K8),8))</f>
        <v>0.1236</v>
      </c>
      <c r="P8" s="72"/>
      <c r="S8" s="2" t="s">
        <v>205</v>
      </c>
      <c r="T8" s="2" t="s">
        <v>205</v>
      </c>
    </row>
    <row r="9" spans="2:20" ht="13.5" thickBot="1" x14ac:dyDescent="0.25">
      <c r="B9" s="121"/>
      <c r="C9" s="122"/>
      <c r="D9" s="11"/>
      <c r="E9" s="11"/>
      <c r="F9" s="11"/>
      <c r="G9" s="11"/>
      <c r="H9" s="12"/>
      <c r="J9" s="70" t="s">
        <v>31</v>
      </c>
      <c r="K9" s="17">
        <v>16</v>
      </c>
      <c r="L9" s="74" t="s">
        <v>70</v>
      </c>
      <c r="M9" s="29" t="str">
        <f ca="1">LEFT(INDIRECT(J9&amp;K9),10)</f>
        <v xml:space="preserve">Internal  </v>
      </c>
      <c r="N9" s="75">
        <f ca="1">VALUE(RIGHT(LEFT(INDIRECT(J9&amp;K9),28),10))</f>
        <v>2479</v>
      </c>
      <c r="O9" s="75">
        <f ca="1">VALUE(RIGHT(INDIRECT(J9&amp;K9),8))</f>
        <v>0.15620000000000001</v>
      </c>
      <c r="P9" s="73">
        <f ca="1">IF(ISBLANK(L9),"",O9*N9/1000)</f>
        <v>0.3872198</v>
      </c>
      <c r="S9" s="2" t="s">
        <v>293</v>
      </c>
      <c r="T9" s="2" t="s">
        <v>293</v>
      </c>
    </row>
    <row r="10" spans="2:20" ht="13.5" thickBot="1" x14ac:dyDescent="0.25">
      <c r="B10" s="121"/>
      <c r="C10" s="122"/>
      <c r="D10" s="11"/>
      <c r="E10" s="11"/>
      <c r="F10" s="11"/>
      <c r="G10" s="11"/>
      <c r="H10" s="12"/>
      <c r="J10" s="23"/>
      <c r="K10" s="30"/>
      <c r="L10" s="30"/>
      <c r="M10" s="23"/>
      <c r="N10" s="30"/>
      <c r="O10" s="30"/>
      <c r="P10" s="31"/>
    </row>
    <row r="11" spans="2:20" x14ac:dyDescent="0.2">
      <c r="B11" s="10"/>
      <c r="C11" s="11"/>
      <c r="D11" s="11"/>
      <c r="E11" s="11"/>
      <c r="F11" s="11"/>
      <c r="G11" s="11"/>
      <c r="H11" s="12"/>
      <c r="J11" s="6" t="s">
        <v>38</v>
      </c>
      <c r="K11" s="7"/>
      <c r="L11" s="7"/>
      <c r="M11" s="69" t="str">
        <f>IF(L8="","",L8)</f>
        <v xml:space="preserve">Wall  </v>
      </c>
      <c r="N11" s="7"/>
      <c r="O11" s="7"/>
      <c r="P11" s="8"/>
      <c r="S11" s="2" t="s">
        <v>206</v>
      </c>
      <c r="T11" s="2" t="s">
        <v>206</v>
      </c>
    </row>
    <row r="12" spans="2:20" x14ac:dyDescent="0.2">
      <c r="B12" s="10"/>
      <c r="C12" s="11"/>
      <c r="D12" s="11"/>
      <c r="E12" s="11"/>
      <c r="F12" s="11"/>
      <c r="G12" s="11"/>
      <c r="H12" s="12"/>
      <c r="J12" s="10"/>
      <c r="K12" s="11" t="s">
        <v>39</v>
      </c>
      <c r="L12" s="11"/>
      <c r="M12" s="11"/>
      <c r="N12" s="11"/>
      <c r="O12" s="13" t="s">
        <v>145</v>
      </c>
      <c r="P12" s="12"/>
    </row>
    <row r="13" spans="2:20" x14ac:dyDescent="0.2">
      <c r="B13" s="10"/>
      <c r="C13" s="11"/>
      <c r="D13" s="11"/>
      <c r="E13" s="11"/>
      <c r="F13" s="11"/>
      <c r="G13" s="11"/>
      <c r="H13" s="12"/>
      <c r="J13" s="10"/>
      <c r="K13" s="11" t="s">
        <v>71</v>
      </c>
      <c r="L13" s="11"/>
      <c r="M13" s="23"/>
      <c r="N13" s="11"/>
      <c r="O13" s="13" t="s">
        <v>145</v>
      </c>
      <c r="P13" s="12"/>
      <c r="S13" s="2" t="s">
        <v>207</v>
      </c>
      <c r="T13" s="2" t="s">
        <v>207</v>
      </c>
    </row>
    <row r="14" spans="2:20" x14ac:dyDescent="0.2">
      <c r="B14" s="10"/>
      <c r="C14" s="11"/>
      <c r="D14" s="11"/>
      <c r="E14" s="11"/>
      <c r="F14" s="11"/>
      <c r="G14" s="11"/>
      <c r="H14" s="12"/>
      <c r="J14" s="10"/>
      <c r="K14" s="11"/>
      <c r="L14" s="11"/>
      <c r="M14" s="23"/>
      <c r="N14" s="31"/>
      <c r="O14" s="19"/>
      <c r="P14" s="12"/>
      <c r="S14" s="2" t="s">
        <v>208</v>
      </c>
      <c r="T14" s="2" t="s">
        <v>208</v>
      </c>
    </row>
    <row r="15" spans="2:20" ht="18.75" thickBot="1" x14ac:dyDescent="0.3">
      <c r="B15" s="10"/>
      <c r="C15" s="11"/>
      <c r="D15" s="11"/>
      <c r="E15" s="11"/>
      <c r="F15" s="11"/>
      <c r="G15" s="11"/>
      <c r="H15" s="12"/>
      <c r="J15" s="14"/>
      <c r="K15" s="15"/>
      <c r="L15" s="15"/>
      <c r="M15" s="51"/>
      <c r="N15" s="52"/>
      <c r="O15" s="61" t="s">
        <v>41</v>
      </c>
      <c r="P15" s="68">
        <f ca="1">IF(O13="y",IF(O12="y",VALUE(O8),"n"),"none")</f>
        <v>0.1236</v>
      </c>
      <c r="S15" s="2" t="s">
        <v>209</v>
      </c>
      <c r="T15" s="2" t="s">
        <v>209</v>
      </c>
    </row>
    <row r="16" spans="2:20" ht="13.5" thickBot="1" x14ac:dyDescent="0.25">
      <c r="B16" s="10"/>
      <c r="C16" s="11"/>
      <c r="D16" s="11"/>
      <c r="E16" s="11"/>
      <c r="F16" s="11"/>
      <c r="G16" s="11"/>
      <c r="H16" s="12"/>
      <c r="R16" s="4"/>
      <c r="S16" s="4" t="s">
        <v>302</v>
      </c>
      <c r="T16" s="5" t="s">
        <v>308</v>
      </c>
    </row>
    <row r="17" spans="2:20" x14ac:dyDescent="0.2">
      <c r="B17" s="10"/>
      <c r="C17" s="11"/>
      <c r="D17" s="11"/>
      <c r="E17" s="11"/>
      <c r="F17" s="11"/>
      <c r="G17" s="11"/>
      <c r="H17" s="12"/>
      <c r="J17" s="88" t="s">
        <v>72</v>
      </c>
      <c r="K17" s="7"/>
      <c r="L17" s="7"/>
      <c r="M17" s="89" t="s">
        <v>73</v>
      </c>
      <c r="N17" s="7" t="s">
        <v>74</v>
      </c>
      <c r="O17" s="7" t="s">
        <v>75</v>
      </c>
      <c r="P17" s="8"/>
      <c r="R17" s="4"/>
      <c r="S17" s="4" t="s">
        <v>303</v>
      </c>
      <c r="T17" s="5" t="s">
        <v>309</v>
      </c>
    </row>
    <row r="18" spans="2:20" x14ac:dyDescent="0.2">
      <c r="B18" s="10"/>
      <c r="C18" s="11"/>
      <c r="D18" s="11"/>
      <c r="E18" s="11"/>
      <c r="F18" s="11"/>
      <c r="G18" s="11"/>
      <c r="H18" s="12"/>
      <c r="J18" s="10"/>
      <c r="K18" s="11"/>
      <c r="L18" s="11"/>
      <c r="M18" s="79" t="s">
        <v>5</v>
      </c>
      <c r="N18" s="11" t="s">
        <v>2</v>
      </c>
      <c r="O18" s="11" t="s">
        <v>1</v>
      </c>
      <c r="P18" s="12"/>
    </row>
    <row r="19" spans="2:20" x14ac:dyDescent="0.2">
      <c r="B19" s="10"/>
      <c r="C19" s="11"/>
      <c r="D19" s="11"/>
      <c r="E19" s="11"/>
      <c r="F19" s="11"/>
      <c r="G19" s="11"/>
      <c r="H19" s="12"/>
      <c r="J19" s="10"/>
      <c r="K19" s="11" t="s">
        <v>76</v>
      </c>
      <c r="L19" s="11" t="s">
        <v>112</v>
      </c>
      <c r="M19" s="13">
        <v>130</v>
      </c>
      <c r="N19" s="11"/>
      <c r="O19" s="11"/>
      <c r="P19" s="12"/>
    </row>
    <row r="20" spans="2:20" x14ac:dyDescent="0.2">
      <c r="B20" s="10"/>
      <c r="C20" s="11"/>
      <c r="D20" s="11"/>
      <c r="E20" s="11"/>
      <c r="F20" s="11"/>
      <c r="G20" s="11"/>
      <c r="H20" s="12"/>
      <c r="J20" s="10"/>
      <c r="K20" s="11"/>
      <c r="L20" s="11" t="s">
        <v>113</v>
      </c>
      <c r="M20" s="13">
        <v>92</v>
      </c>
      <c r="N20" s="11"/>
      <c r="O20" s="19"/>
      <c r="P20" s="12"/>
      <c r="S20" s="2" t="s">
        <v>210</v>
      </c>
      <c r="T20" s="2" t="s">
        <v>210</v>
      </c>
    </row>
    <row r="21" spans="2:20" x14ac:dyDescent="0.2">
      <c r="B21" s="10"/>
      <c r="C21" s="11"/>
      <c r="D21" s="11"/>
      <c r="E21" s="11"/>
      <c r="F21" s="11"/>
      <c r="G21" s="11"/>
      <c r="H21" s="12"/>
      <c r="J21" s="22"/>
      <c r="K21" s="11"/>
      <c r="L21" s="11" t="s">
        <v>77</v>
      </c>
      <c r="M21" s="11"/>
      <c r="N21" s="246">
        <v>0.77100000000000002</v>
      </c>
      <c r="O21" s="11"/>
      <c r="P21" s="12"/>
    </row>
    <row r="22" spans="2:20" x14ac:dyDescent="0.2">
      <c r="B22" s="10"/>
      <c r="C22" s="11"/>
      <c r="D22" s="11"/>
      <c r="E22" s="11"/>
      <c r="F22" s="11"/>
      <c r="G22" s="11"/>
      <c r="H22" s="12"/>
      <c r="J22" s="10"/>
      <c r="K22" s="11"/>
      <c r="L22" s="23" t="s">
        <v>78</v>
      </c>
      <c r="M22" s="11"/>
      <c r="N22" s="13" t="s">
        <v>145</v>
      </c>
      <c r="O22" s="18"/>
      <c r="P22" s="12"/>
      <c r="S22" s="2" t="s">
        <v>211</v>
      </c>
      <c r="T22" s="2" t="s">
        <v>211</v>
      </c>
    </row>
    <row r="23" spans="2:20" x14ac:dyDescent="0.2">
      <c r="B23" s="10"/>
      <c r="C23" s="11"/>
      <c r="D23" s="11"/>
      <c r="E23" s="11"/>
      <c r="F23" s="11"/>
      <c r="G23" s="11"/>
      <c r="H23" s="12"/>
      <c r="J23" s="10"/>
      <c r="K23" s="23" t="s">
        <v>79</v>
      </c>
      <c r="M23" s="11"/>
      <c r="N23" s="90">
        <v>0.04</v>
      </c>
      <c r="O23" s="18"/>
      <c r="P23" s="12"/>
      <c r="S23" s="2" t="s">
        <v>212</v>
      </c>
      <c r="T23" s="2" t="s">
        <v>212</v>
      </c>
    </row>
    <row r="24" spans="2:20" x14ac:dyDescent="0.2">
      <c r="B24" s="10"/>
      <c r="C24" s="11"/>
      <c r="D24" s="11"/>
      <c r="E24" s="11"/>
      <c r="F24" s="11"/>
      <c r="G24" s="11"/>
      <c r="H24" s="12"/>
      <c r="J24" s="10"/>
      <c r="K24" s="23" t="s">
        <v>80</v>
      </c>
      <c r="M24" s="11"/>
      <c r="N24" s="90">
        <v>0.13</v>
      </c>
      <c r="O24" s="18"/>
      <c r="P24" s="12"/>
      <c r="S24" s="2" t="s">
        <v>213</v>
      </c>
      <c r="T24" s="2" t="s">
        <v>213</v>
      </c>
    </row>
    <row r="25" spans="2:20" x14ac:dyDescent="0.2">
      <c r="B25" s="10"/>
      <c r="C25" s="11"/>
      <c r="D25" s="11"/>
      <c r="E25" s="11"/>
      <c r="F25" s="11"/>
      <c r="G25" s="11"/>
      <c r="H25" s="12"/>
      <c r="J25" s="22" t="str">
        <f>IF(N22="y","Draw frame as a rectangle "&amp;M20&amp;" mm thick, "&amp;M19&amp;" mm wide and with a conductivity of ","")</f>
        <v xml:space="preserve">Draw frame as a rectangle 92 mm thick, 130 mm wide and with a conductivity of </v>
      </c>
      <c r="K25" s="11"/>
      <c r="L25" s="11"/>
      <c r="M25" s="11"/>
      <c r="N25" s="11"/>
      <c r="O25" s="23"/>
      <c r="P25" s="91"/>
      <c r="S25" s="2" t="s">
        <v>228</v>
      </c>
      <c r="T25" s="2" t="s">
        <v>228</v>
      </c>
    </row>
    <row r="26" spans="2:20" ht="16.5" thickBot="1" x14ac:dyDescent="0.3">
      <c r="B26" s="10"/>
      <c r="C26" s="11"/>
      <c r="D26" s="11"/>
      <c r="E26" s="11"/>
      <c r="F26" s="11"/>
      <c r="G26" s="11"/>
      <c r="H26" s="12"/>
      <c r="J26" s="14"/>
      <c r="K26" s="15"/>
      <c r="L26" s="15"/>
      <c r="M26" s="92" t="s">
        <v>81</v>
      </c>
      <c r="N26" s="244">
        <f>IF(OR(N22&lt;&gt;"y",N21=""),#N/A,(1/(1/N21-N23-N24)*M20/1000))</f>
        <v>8.1631431760901332E-2</v>
      </c>
      <c r="O26" s="92" t="s">
        <v>1</v>
      </c>
      <c r="P26" s="16"/>
      <c r="S26" s="2" t="s">
        <v>239</v>
      </c>
      <c r="T26" s="2" t="s">
        <v>239</v>
      </c>
    </row>
    <row r="27" spans="2:20" ht="13.5" thickBot="1" x14ac:dyDescent="0.25">
      <c r="B27" s="10"/>
      <c r="C27" s="11"/>
      <c r="D27" s="11"/>
      <c r="E27" s="11"/>
      <c r="F27" s="11"/>
      <c r="G27" s="11"/>
      <c r="H27" s="12"/>
      <c r="S27" s="2" t="s">
        <v>240</v>
      </c>
      <c r="T27" s="2" t="s">
        <v>240</v>
      </c>
    </row>
    <row r="28" spans="2:20" x14ac:dyDescent="0.2">
      <c r="B28" s="10"/>
      <c r="C28" s="11"/>
      <c r="D28" s="11"/>
      <c r="E28" s="11"/>
      <c r="F28" s="11"/>
      <c r="G28" s="11"/>
      <c r="H28" s="12"/>
      <c r="J28" s="88" t="s">
        <v>82</v>
      </c>
      <c r="K28" s="7"/>
      <c r="L28" s="7"/>
      <c r="M28" s="7"/>
      <c r="N28" s="7"/>
      <c r="O28" s="7"/>
      <c r="P28" s="8"/>
      <c r="S28" s="2" t="s">
        <v>296</v>
      </c>
      <c r="T28" s="2" t="s">
        <v>296</v>
      </c>
    </row>
    <row r="29" spans="2:20" x14ac:dyDescent="0.2">
      <c r="B29" s="10"/>
      <c r="C29" s="11"/>
      <c r="D29" s="11"/>
      <c r="E29" s="11"/>
      <c r="F29" s="11"/>
      <c r="G29" s="11"/>
      <c r="H29" s="12"/>
      <c r="J29" s="10"/>
      <c r="K29" s="11"/>
      <c r="L29" s="11"/>
      <c r="M29" s="79" t="s">
        <v>73</v>
      </c>
      <c r="N29" s="11" t="s">
        <v>74</v>
      </c>
      <c r="O29" s="11" t="s">
        <v>3</v>
      </c>
      <c r="P29" s="12"/>
      <c r="S29" s="2" t="s">
        <v>297</v>
      </c>
      <c r="T29" s="2" t="s">
        <v>304</v>
      </c>
    </row>
    <row r="30" spans="2:20" x14ac:dyDescent="0.2">
      <c r="B30" s="10"/>
      <c r="C30" s="11"/>
      <c r="D30" s="11"/>
      <c r="E30" s="11"/>
      <c r="F30" s="11"/>
      <c r="G30" s="11"/>
      <c r="H30" s="12"/>
      <c r="J30" s="10"/>
      <c r="K30" s="11"/>
      <c r="L30" s="11"/>
      <c r="M30" s="79" t="s">
        <v>5</v>
      </c>
      <c r="N30" s="11" t="s">
        <v>2</v>
      </c>
      <c r="O30" s="11" t="s">
        <v>1</v>
      </c>
      <c r="P30" s="12"/>
      <c r="S30" s="2" t="s">
        <v>298</v>
      </c>
      <c r="T30" s="2" t="s">
        <v>229</v>
      </c>
    </row>
    <row r="31" spans="2:20" ht="13.5" thickBot="1" x14ac:dyDescent="0.25">
      <c r="B31" s="14"/>
      <c r="C31" s="15"/>
      <c r="D31" s="15"/>
      <c r="E31" s="15"/>
      <c r="F31" s="15"/>
      <c r="G31" s="15"/>
      <c r="H31" s="16"/>
      <c r="J31" s="10" t="s">
        <v>83</v>
      </c>
      <c r="K31" s="11"/>
      <c r="L31" s="11"/>
      <c r="M31" s="11"/>
      <c r="N31" s="11"/>
      <c r="O31" s="128">
        <f ca="1">P9</f>
        <v>0.3872198</v>
      </c>
      <c r="P31" s="12"/>
      <c r="S31" s="2" t="s">
        <v>304</v>
      </c>
      <c r="T31" s="2" t="s">
        <v>299</v>
      </c>
    </row>
    <row r="32" spans="2:20" ht="23.25" x14ac:dyDescent="0.35">
      <c r="B32" s="119" t="s">
        <v>130</v>
      </c>
      <c r="C32" s="7"/>
      <c r="D32" s="7"/>
      <c r="E32" s="7"/>
      <c r="F32" s="7"/>
      <c r="G32" s="7"/>
      <c r="H32" s="8"/>
      <c r="J32" s="10" t="s">
        <v>69</v>
      </c>
      <c r="K32" s="11"/>
      <c r="L32" s="23"/>
      <c r="M32" s="13">
        <f>2000</f>
        <v>2000</v>
      </c>
      <c r="N32" s="93">
        <f ca="1">P15</f>
        <v>0.1236</v>
      </c>
      <c r="O32" s="128">
        <f ca="1">IF(M32="",0,N32*M32/1000)</f>
        <v>0.24720000000000003</v>
      </c>
      <c r="P32" s="12"/>
      <c r="S32" s="2" t="s">
        <v>229</v>
      </c>
      <c r="T32" s="2" t="s">
        <v>297</v>
      </c>
    </row>
    <row r="33" spans="1:20" x14ac:dyDescent="0.2">
      <c r="B33" s="10" t="s">
        <v>131</v>
      </c>
      <c r="C33" s="11"/>
      <c r="D33" s="11"/>
      <c r="E33" s="11"/>
      <c r="F33" s="11"/>
      <c r="G33" s="11"/>
      <c r="H33" s="12"/>
      <c r="J33" s="22" t="s">
        <v>84</v>
      </c>
      <c r="K33" s="11"/>
      <c r="L33" s="11"/>
      <c r="M33" s="94">
        <f>M19</f>
        <v>130</v>
      </c>
      <c r="N33" s="93">
        <f>N21</f>
        <v>0.77100000000000002</v>
      </c>
      <c r="O33" s="128">
        <f>IF(M33="",0,N33*M33/1000)</f>
        <v>0.10023</v>
      </c>
      <c r="P33" s="12"/>
      <c r="S33" s="2" t="s">
        <v>299</v>
      </c>
      <c r="T33" s="2" t="s">
        <v>298</v>
      </c>
    </row>
    <row r="34" spans="1:20" x14ac:dyDescent="0.2">
      <c r="B34" s="10"/>
      <c r="C34" s="11"/>
      <c r="D34" s="11"/>
      <c r="E34" s="11"/>
      <c r="F34" s="11"/>
      <c r="G34" s="11"/>
      <c r="H34" s="12"/>
      <c r="J34" s="22"/>
      <c r="K34" s="11"/>
      <c r="L34" s="11"/>
      <c r="M34" s="30"/>
      <c r="N34" s="47"/>
      <c r="O34" s="129">
        <f ca="1">O31-O32-O33</f>
        <v>3.9789799999999972E-2</v>
      </c>
      <c r="P34" s="91"/>
      <c r="T34" s="2" t="s">
        <v>310</v>
      </c>
    </row>
    <row r="35" spans="1:20" ht="24" thickBot="1" x14ac:dyDescent="0.4">
      <c r="B35" s="10"/>
      <c r="C35" s="11"/>
      <c r="D35" s="11"/>
      <c r="E35" s="11"/>
      <c r="F35" s="11"/>
      <c r="G35" s="11"/>
      <c r="H35" s="12"/>
      <c r="J35" s="14"/>
      <c r="K35" s="15"/>
      <c r="L35" s="15"/>
      <c r="M35" s="60" t="s">
        <v>85</v>
      </c>
      <c r="N35" s="280">
        <f ca="1">IF(M32="","#N/A",O34)</f>
        <v>3.9789799999999972E-2</v>
      </c>
      <c r="O35" s="282"/>
      <c r="P35" s="62" t="s">
        <v>1</v>
      </c>
      <c r="T35" s="2" t="s">
        <v>311</v>
      </c>
    </row>
    <row r="36" spans="1:20" ht="13.5" thickBot="1" x14ac:dyDescent="0.25">
      <c r="B36" s="10"/>
      <c r="C36" s="11"/>
      <c r="D36" s="11"/>
      <c r="E36" s="11"/>
      <c r="F36" s="11"/>
      <c r="G36" s="11"/>
      <c r="H36" s="12"/>
      <c r="S36" s="2" t="s">
        <v>214</v>
      </c>
    </row>
    <row r="37" spans="1:20" ht="13.5" thickBot="1" x14ac:dyDescent="0.25">
      <c r="B37" s="10"/>
      <c r="C37" s="11"/>
      <c r="D37" s="11"/>
      <c r="E37" s="11"/>
      <c r="F37" s="11"/>
      <c r="G37" s="11"/>
      <c r="H37" s="12"/>
      <c r="J37" s="103" t="s">
        <v>92</v>
      </c>
      <c r="K37" s="104"/>
      <c r="L37" s="104"/>
      <c r="M37" s="104"/>
      <c r="N37" s="105" t="s">
        <v>114</v>
      </c>
      <c r="O37" s="106">
        <v>6.9</v>
      </c>
      <c r="P37" s="107" t="s">
        <v>91</v>
      </c>
    </row>
    <row r="38" spans="1:20" x14ac:dyDescent="0.2">
      <c r="A38" s="21"/>
      <c r="B38" s="10"/>
      <c r="C38" s="11"/>
      <c r="D38" s="11"/>
      <c r="E38" s="11"/>
      <c r="F38" s="11"/>
      <c r="G38" s="11"/>
      <c r="H38" s="12"/>
      <c r="T38" s="2" t="s">
        <v>214</v>
      </c>
    </row>
    <row r="39" spans="1:20" x14ac:dyDescent="0.2">
      <c r="A39" s="21"/>
      <c r="B39" s="10"/>
      <c r="C39" s="11"/>
      <c r="D39" s="11"/>
      <c r="E39" s="11"/>
      <c r="F39" s="11"/>
      <c r="G39" s="11"/>
      <c r="H39" s="12"/>
      <c r="S39" s="2" t="s">
        <v>230</v>
      </c>
    </row>
    <row r="40" spans="1:20" x14ac:dyDescent="0.2">
      <c r="A40" s="21"/>
      <c r="B40" s="10"/>
      <c r="C40" s="11"/>
      <c r="D40" s="11"/>
      <c r="E40" s="11"/>
      <c r="F40" s="11"/>
      <c r="G40" s="11"/>
      <c r="H40" s="12"/>
      <c r="S40" s="2" t="s">
        <v>231</v>
      </c>
    </row>
    <row r="41" spans="1:20" x14ac:dyDescent="0.2">
      <c r="A41" s="21"/>
      <c r="B41" s="22"/>
      <c r="C41" s="23"/>
      <c r="D41" s="23"/>
      <c r="E41" s="23"/>
      <c r="F41" s="23"/>
      <c r="G41" s="23"/>
      <c r="H41" s="24"/>
      <c r="S41" s="2" t="s">
        <v>232</v>
      </c>
      <c r="T41" s="2" t="s">
        <v>230</v>
      </c>
    </row>
    <row r="42" spans="1:20" x14ac:dyDescent="0.2">
      <c r="A42" s="21"/>
      <c r="B42" s="22"/>
      <c r="C42" s="23"/>
      <c r="D42" s="23"/>
      <c r="E42" s="23"/>
      <c r="F42" s="23"/>
      <c r="G42" s="23"/>
      <c r="H42" s="24"/>
      <c r="S42" s="2" t="s">
        <v>233</v>
      </c>
      <c r="T42" s="2" t="s">
        <v>231</v>
      </c>
    </row>
    <row r="43" spans="1:20" ht="12.75" customHeight="1" x14ac:dyDescent="0.2">
      <c r="A43" s="21"/>
      <c r="B43" s="22"/>
      <c r="C43" s="23"/>
      <c r="D43" s="23"/>
      <c r="E43" s="23"/>
      <c r="F43" s="23"/>
      <c r="G43" s="23"/>
      <c r="H43" s="24"/>
      <c r="T43" s="2" t="s">
        <v>232</v>
      </c>
    </row>
    <row r="44" spans="1:20" ht="12.75" customHeight="1" x14ac:dyDescent="0.2">
      <c r="A44" s="21"/>
      <c r="B44" s="22"/>
      <c r="C44" s="23"/>
      <c r="D44" s="23"/>
      <c r="E44" s="23"/>
      <c r="F44" s="23"/>
      <c r="G44" s="23"/>
      <c r="H44" s="24"/>
      <c r="S44" s="2" t="s">
        <v>234</v>
      </c>
      <c r="T44" s="2" t="s">
        <v>233</v>
      </c>
    </row>
    <row r="45" spans="1:20" ht="12.75" customHeight="1" x14ac:dyDescent="0.2">
      <c r="A45" s="21"/>
      <c r="B45" s="22"/>
      <c r="C45" s="25"/>
      <c r="D45" s="26"/>
      <c r="E45" s="23"/>
      <c r="F45" s="23"/>
      <c r="G45" s="25"/>
      <c r="H45" s="27"/>
      <c r="S45" s="2" t="s">
        <v>235</v>
      </c>
    </row>
    <row r="46" spans="1:20" x14ac:dyDescent="0.2">
      <c r="A46" s="21"/>
      <c r="B46" s="22"/>
      <c r="C46" s="23"/>
      <c r="D46" s="23"/>
      <c r="E46" s="23"/>
      <c r="F46" s="23"/>
      <c r="G46" s="23"/>
      <c r="H46" s="24"/>
      <c r="S46" s="2" t="s">
        <v>236</v>
      </c>
      <c r="T46" s="2" t="s">
        <v>234</v>
      </c>
    </row>
    <row r="47" spans="1:20" x14ac:dyDescent="0.2">
      <c r="A47" s="21"/>
      <c r="B47" s="22"/>
      <c r="C47" s="23"/>
      <c r="D47" s="23"/>
      <c r="E47" s="23"/>
      <c r="F47" s="23"/>
      <c r="G47" s="23"/>
      <c r="H47" s="24"/>
      <c r="S47" s="2" t="s">
        <v>237</v>
      </c>
      <c r="T47" s="2" t="s">
        <v>235</v>
      </c>
    </row>
    <row r="48" spans="1:20" x14ac:dyDescent="0.2">
      <c r="A48" s="21"/>
      <c r="B48" s="22"/>
      <c r="C48" s="23"/>
      <c r="D48" s="23"/>
      <c r="E48" s="23"/>
      <c r="F48" s="23"/>
      <c r="G48" s="23"/>
      <c r="H48" s="24"/>
      <c r="S48" s="2" t="s">
        <v>294</v>
      </c>
      <c r="T48" s="2" t="s">
        <v>236</v>
      </c>
    </row>
    <row r="49" spans="2:20" x14ac:dyDescent="0.2">
      <c r="B49" s="22"/>
      <c r="C49" s="23"/>
      <c r="D49" s="23"/>
      <c r="E49" s="23"/>
      <c r="F49" s="23"/>
      <c r="G49" s="23"/>
      <c r="H49" s="24"/>
      <c r="S49" s="2" t="s">
        <v>295</v>
      </c>
      <c r="T49" s="2" t="s">
        <v>237</v>
      </c>
    </row>
    <row r="50" spans="2:20" x14ac:dyDescent="0.2">
      <c r="B50" s="22"/>
      <c r="C50" s="23"/>
      <c r="D50" s="23"/>
      <c r="E50" s="23"/>
      <c r="F50" s="23"/>
      <c r="G50" s="23"/>
      <c r="H50" s="24"/>
      <c r="T50" s="2" t="s">
        <v>294</v>
      </c>
    </row>
    <row r="51" spans="2:20" x14ac:dyDescent="0.2">
      <c r="B51" s="22"/>
      <c r="C51" s="23"/>
      <c r="D51" s="23"/>
      <c r="E51" s="23"/>
      <c r="F51" s="23"/>
      <c r="G51" s="23"/>
      <c r="H51" s="24"/>
      <c r="T51" s="2" t="s">
        <v>295</v>
      </c>
    </row>
    <row r="52" spans="2:20" x14ac:dyDescent="0.2">
      <c r="B52" s="10"/>
      <c r="C52" s="11"/>
      <c r="D52" s="11"/>
      <c r="E52" s="11"/>
      <c r="F52" s="11"/>
      <c r="G52" s="11"/>
      <c r="H52" s="12"/>
      <c r="S52" s="2" t="s">
        <v>216</v>
      </c>
    </row>
    <row r="53" spans="2:20" x14ac:dyDescent="0.2">
      <c r="B53" s="10"/>
      <c r="C53" s="11"/>
      <c r="D53" s="11"/>
      <c r="E53" s="11"/>
      <c r="F53" s="11"/>
      <c r="G53" s="11"/>
      <c r="H53" s="12"/>
    </row>
    <row r="54" spans="2:20" x14ac:dyDescent="0.2">
      <c r="B54" s="10"/>
      <c r="C54" s="11"/>
      <c r="D54" s="11"/>
      <c r="E54" s="11"/>
      <c r="F54" s="11"/>
      <c r="G54" s="11"/>
      <c r="H54" s="12"/>
      <c r="S54" s="2" t="s">
        <v>215</v>
      </c>
      <c r="T54" s="2" t="s">
        <v>216</v>
      </c>
    </row>
    <row r="55" spans="2:20" x14ac:dyDescent="0.2">
      <c r="B55" s="10"/>
      <c r="C55" s="11"/>
      <c r="D55" s="11"/>
      <c r="E55" s="11"/>
      <c r="F55" s="11"/>
      <c r="G55" s="11"/>
      <c r="H55" s="12"/>
    </row>
    <row r="56" spans="2:20" ht="13.5" thickBot="1" x14ac:dyDescent="0.25">
      <c r="B56" s="14"/>
      <c r="C56" s="15"/>
      <c r="D56" s="15"/>
      <c r="E56" s="15"/>
      <c r="F56" s="15"/>
      <c r="G56" s="15"/>
      <c r="H56" s="16"/>
      <c r="T56" s="2" t="s">
        <v>215</v>
      </c>
    </row>
    <row r="57" spans="2:20" ht="23.25" x14ac:dyDescent="0.35">
      <c r="B57" s="119" t="s">
        <v>164</v>
      </c>
      <c r="C57" s="7"/>
      <c r="D57" s="7"/>
      <c r="E57" s="7"/>
      <c r="F57" s="7"/>
      <c r="G57" s="7"/>
      <c r="H57" s="8"/>
      <c r="J57" s="119" t="s">
        <v>129</v>
      </c>
      <c r="K57" s="7"/>
      <c r="L57" s="7"/>
      <c r="M57" s="7"/>
      <c r="N57" s="7"/>
      <c r="O57" s="7"/>
      <c r="P57" s="8"/>
      <c r="S57" s="2" t="s">
        <v>217</v>
      </c>
    </row>
    <row r="58" spans="2:20" ht="12.75" customHeight="1" x14ac:dyDescent="0.2">
      <c r="B58" s="10"/>
      <c r="C58" s="11"/>
      <c r="D58" s="11"/>
      <c r="E58" s="11"/>
      <c r="F58" s="11"/>
      <c r="G58" s="11"/>
      <c r="H58" s="12"/>
      <c r="J58" s="10"/>
      <c r="K58" s="11"/>
      <c r="L58" s="11"/>
      <c r="M58" s="11"/>
      <c r="N58" s="11"/>
      <c r="O58" s="11"/>
      <c r="P58" s="12"/>
    </row>
    <row r="59" spans="2:20" x14ac:dyDescent="0.2">
      <c r="B59" s="10"/>
      <c r="C59" s="11"/>
      <c r="D59" s="11"/>
      <c r="E59" s="11"/>
      <c r="F59" s="11"/>
      <c r="G59" s="11"/>
      <c r="H59" s="12"/>
      <c r="J59" s="10"/>
      <c r="K59" s="11"/>
      <c r="L59" s="11"/>
      <c r="M59" s="11"/>
      <c r="N59" s="11"/>
      <c r="O59" s="11"/>
      <c r="P59" s="12"/>
      <c r="S59" s="2" t="s">
        <v>218</v>
      </c>
      <c r="T59" s="2" t="s">
        <v>217</v>
      </c>
    </row>
    <row r="60" spans="2:20" x14ac:dyDescent="0.2">
      <c r="B60" s="10"/>
      <c r="C60" s="11"/>
      <c r="D60" s="11"/>
      <c r="E60" s="11"/>
      <c r="F60" s="11"/>
      <c r="G60" s="11"/>
      <c r="H60" s="12"/>
      <c r="J60" s="10"/>
      <c r="K60" s="120"/>
      <c r="L60" s="11"/>
      <c r="M60" s="11"/>
      <c r="N60" s="11"/>
      <c r="O60" s="11"/>
      <c r="P60" s="12"/>
      <c r="S60" s="2" t="s">
        <v>219</v>
      </c>
    </row>
    <row r="61" spans="2:20" x14ac:dyDescent="0.2">
      <c r="B61" s="10"/>
      <c r="C61" s="11"/>
      <c r="D61" s="11"/>
      <c r="E61" s="11"/>
      <c r="F61" s="11"/>
      <c r="G61" s="11"/>
      <c r="H61" s="12"/>
      <c r="J61" s="10"/>
      <c r="K61" s="120"/>
      <c r="L61" s="11"/>
      <c r="M61" s="11"/>
      <c r="N61" s="11"/>
      <c r="O61" s="11"/>
      <c r="P61" s="12"/>
      <c r="S61" s="2" t="s">
        <v>220</v>
      </c>
      <c r="T61" s="2" t="s">
        <v>218</v>
      </c>
    </row>
    <row r="62" spans="2:20" x14ac:dyDescent="0.2">
      <c r="B62" s="10"/>
      <c r="C62" s="11"/>
      <c r="D62" s="11"/>
      <c r="E62" s="11"/>
      <c r="F62" s="11"/>
      <c r="G62" s="11"/>
      <c r="H62" s="12"/>
      <c r="J62" s="250" t="s">
        <v>37</v>
      </c>
      <c r="K62" s="120"/>
      <c r="L62" s="11"/>
      <c r="M62" s="11"/>
      <c r="N62" s="251" t="s">
        <v>241</v>
      </c>
      <c r="O62" s="11"/>
      <c r="P62" s="12"/>
      <c r="S62" s="2" t="s">
        <v>221</v>
      </c>
      <c r="T62" s="2" t="s">
        <v>219</v>
      </c>
    </row>
    <row r="63" spans="2:20" x14ac:dyDescent="0.2">
      <c r="B63" s="10"/>
      <c r="C63" s="11"/>
      <c r="D63" s="11"/>
      <c r="E63" s="11"/>
      <c r="F63" s="11"/>
      <c r="G63" s="11"/>
      <c r="H63" s="12"/>
      <c r="J63" s="10"/>
      <c r="K63" s="120"/>
      <c r="L63" s="11"/>
      <c r="M63" s="11"/>
      <c r="N63" s="11"/>
      <c r="O63" s="11"/>
      <c r="P63" s="12"/>
      <c r="S63" s="2" t="s">
        <v>222</v>
      </c>
      <c r="T63" s="2" t="s">
        <v>220</v>
      </c>
    </row>
    <row r="64" spans="2:20" x14ac:dyDescent="0.2">
      <c r="B64" s="10"/>
      <c r="C64" s="11"/>
      <c r="D64" s="11"/>
      <c r="E64" s="11"/>
      <c r="F64" s="11"/>
      <c r="G64" s="11"/>
      <c r="H64" s="12"/>
      <c r="J64" s="10"/>
      <c r="K64" s="120"/>
      <c r="L64" s="11"/>
      <c r="M64" s="11"/>
      <c r="N64" s="11"/>
      <c r="O64" s="11"/>
      <c r="P64" s="12"/>
      <c r="S64" s="2" t="s">
        <v>238</v>
      </c>
      <c r="T64" s="2" t="s">
        <v>238</v>
      </c>
    </row>
    <row r="65" spans="2:20" x14ac:dyDescent="0.2">
      <c r="B65" s="10"/>
      <c r="C65" s="11"/>
      <c r="D65" s="11"/>
      <c r="E65" s="11"/>
      <c r="F65" s="11"/>
      <c r="G65" s="11"/>
      <c r="H65" s="12"/>
      <c r="J65" s="10"/>
      <c r="K65" s="120"/>
      <c r="L65" s="11"/>
      <c r="M65" s="11"/>
      <c r="N65" s="11"/>
      <c r="O65" s="11"/>
      <c r="P65" s="12"/>
      <c r="T65" s="2" t="s">
        <v>221</v>
      </c>
    </row>
    <row r="66" spans="2:20" x14ac:dyDescent="0.2">
      <c r="B66" s="22"/>
      <c r="C66" s="23"/>
      <c r="D66" s="23"/>
      <c r="E66" s="23"/>
      <c r="F66" s="23"/>
      <c r="G66" s="23"/>
      <c r="H66" s="24"/>
      <c r="J66" s="10"/>
      <c r="K66" s="120"/>
      <c r="L66" s="11"/>
      <c r="M66" s="11"/>
      <c r="N66" s="11"/>
      <c r="O66" s="11"/>
      <c r="P66" s="12"/>
      <c r="T66" s="2" t="s">
        <v>222</v>
      </c>
    </row>
    <row r="67" spans="2:20" x14ac:dyDescent="0.2">
      <c r="B67" s="22"/>
      <c r="C67" s="23"/>
      <c r="D67" s="23"/>
      <c r="E67" s="23"/>
      <c r="F67" s="23"/>
      <c r="G67" s="23"/>
      <c r="H67" s="24"/>
      <c r="J67" s="10"/>
      <c r="K67" s="120"/>
      <c r="L67" s="11"/>
      <c r="M67" s="11"/>
      <c r="N67" s="11"/>
      <c r="O67" s="11"/>
      <c r="P67" s="12"/>
    </row>
    <row r="68" spans="2:20" x14ac:dyDescent="0.2">
      <c r="B68" s="22"/>
      <c r="C68" s="23"/>
      <c r="D68" s="23"/>
      <c r="E68" s="23"/>
      <c r="F68" s="23"/>
      <c r="G68" s="23"/>
      <c r="H68" s="24"/>
      <c r="J68" s="10"/>
      <c r="K68" s="120"/>
      <c r="L68" s="11"/>
      <c r="M68" s="11"/>
      <c r="N68" s="11"/>
      <c r="O68" s="11"/>
      <c r="P68" s="12"/>
    </row>
    <row r="69" spans="2:20" x14ac:dyDescent="0.2">
      <c r="B69" s="22"/>
      <c r="C69" s="23"/>
      <c r="D69" s="23"/>
      <c r="E69" s="23"/>
      <c r="F69" s="23"/>
      <c r="G69" s="23"/>
      <c r="H69" s="24"/>
      <c r="J69" s="10"/>
      <c r="K69" s="120"/>
      <c r="L69" s="11"/>
      <c r="M69" s="11"/>
      <c r="N69" s="11"/>
      <c r="O69" s="11"/>
      <c r="P69" s="270"/>
      <c r="S69" s="2" t="s">
        <v>223</v>
      </c>
    </row>
    <row r="70" spans="2:20" x14ac:dyDescent="0.2">
      <c r="B70" s="22"/>
      <c r="C70" s="25"/>
      <c r="D70" s="26"/>
      <c r="E70" s="23"/>
      <c r="F70" s="23"/>
      <c r="G70" s="25"/>
      <c r="H70" s="27"/>
      <c r="J70" s="10"/>
      <c r="K70" s="120"/>
      <c r="L70" s="11"/>
      <c r="M70" s="11"/>
      <c r="N70" s="251" t="s">
        <v>279</v>
      </c>
      <c r="O70" s="36">
        <v>92</v>
      </c>
      <c r="P70" s="270" t="s">
        <v>5</v>
      </c>
      <c r="S70" s="2" t="s">
        <v>224</v>
      </c>
    </row>
    <row r="71" spans="2:20" x14ac:dyDescent="0.2">
      <c r="B71" s="22"/>
      <c r="C71" s="23"/>
      <c r="D71" s="23"/>
      <c r="E71" s="23"/>
      <c r="F71" s="23"/>
      <c r="G71" s="23"/>
      <c r="H71" s="24"/>
      <c r="J71" s="10"/>
      <c r="K71" s="120"/>
      <c r="L71" s="11"/>
      <c r="M71" s="11"/>
      <c r="N71" s="251" t="s">
        <v>280</v>
      </c>
      <c r="O71" s="36">
        <v>130</v>
      </c>
      <c r="P71" s="270" t="s">
        <v>5</v>
      </c>
      <c r="T71" s="2" t="s">
        <v>223</v>
      </c>
    </row>
    <row r="72" spans="2:20" x14ac:dyDescent="0.2">
      <c r="B72" s="22"/>
      <c r="C72" s="23"/>
      <c r="D72" s="23"/>
      <c r="E72" s="23"/>
      <c r="F72" s="23"/>
      <c r="G72" s="23"/>
      <c r="H72" s="24"/>
      <c r="J72" s="10"/>
      <c r="K72" s="11"/>
      <c r="L72" s="11"/>
      <c r="M72" s="11"/>
      <c r="N72" s="251" t="s">
        <v>285</v>
      </c>
      <c r="O72" s="251">
        <v>0.77100000000000002</v>
      </c>
      <c r="P72" s="270" t="s">
        <v>2</v>
      </c>
      <c r="S72" s="2" t="s">
        <v>225</v>
      </c>
      <c r="T72" s="2" t="s">
        <v>224</v>
      </c>
    </row>
    <row r="73" spans="2:20" x14ac:dyDescent="0.2">
      <c r="B73" s="22"/>
      <c r="C73" s="23"/>
      <c r="D73" s="23"/>
      <c r="E73" s="23"/>
      <c r="F73" s="23"/>
      <c r="G73" s="23"/>
      <c r="H73" s="24"/>
      <c r="J73" s="10"/>
      <c r="K73" s="11"/>
      <c r="L73" s="11"/>
      <c r="M73" s="11"/>
      <c r="N73" s="11"/>
      <c r="O73" s="11"/>
      <c r="P73" s="270"/>
      <c r="S73" s="2" t="s">
        <v>305</v>
      </c>
    </row>
    <row r="74" spans="2:20" x14ac:dyDescent="0.2">
      <c r="B74" s="22"/>
      <c r="C74" s="23"/>
      <c r="D74" s="23"/>
      <c r="E74" s="23"/>
      <c r="F74" s="23"/>
      <c r="G74" s="23"/>
      <c r="H74" s="24"/>
      <c r="J74" s="10"/>
      <c r="K74" s="11"/>
      <c r="L74" s="11"/>
      <c r="M74" s="11"/>
      <c r="N74" s="11"/>
      <c r="O74" s="11"/>
      <c r="P74" s="270"/>
      <c r="S74" s="2" t="s">
        <v>226</v>
      </c>
      <c r="T74" s="2" t="s">
        <v>225</v>
      </c>
    </row>
    <row r="75" spans="2:20" x14ac:dyDescent="0.2">
      <c r="B75" s="22"/>
      <c r="C75" s="23"/>
      <c r="D75" s="23"/>
      <c r="E75" s="23"/>
      <c r="F75" s="23"/>
      <c r="G75" s="23"/>
      <c r="H75" s="24"/>
      <c r="J75" s="10"/>
      <c r="K75" s="11"/>
      <c r="L75" s="11"/>
      <c r="M75" s="11"/>
      <c r="N75" s="11"/>
      <c r="O75" s="11"/>
      <c r="P75" s="270"/>
      <c r="T75" s="2" t="s">
        <v>312</v>
      </c>
    </row>
    <row r="76" spans="2:20" x14ac:dyDescent="0.2">
      <c r="B76" s="22"/>
      <c r="C76" s="23"/>
      <c r="D76" s="23"/>
      <c r="E76" s="23"/>
      <c r="F76" s="23"/>
      <c r="G76" s="23"/>
      <c r="H76" s="24"/>
      <c r="J76" s="10"/>
      <c r="K76" s="11"/>
      <c r="L76" s="11"/>
      <c r="M76" s="11"/>
      <c r="N76" s="11"/>
      <c r="O76" s="11"/>
      <c r="P76" s="12"/>
      <c r="T76" s="2" t="s">
        <v>226</v>
      </c>
    </row>
    <row r="77" spans="2:20" x14ac:dyDescent="0.2">
      <c r="B77" s="10"/>
      <c r="C77" s="11"/>
      <c r="D77" s="11"/>
      <c r="E77" s="11"/>
      <c r="F77" s="11"/>
      <c r="G77" s="11"/>
      <c r="H77" s="12"/>
      <c r="J77" s="10"/>
      <c r="K77" s="11"/>
      <c r="L77" s="11"/>
      <c r="M77" s="11"/>
      <c r="N77" s="11"/>
      <c r="O77" s="11"/>
      <c r="P77" s="12"/>
      <c r="T77" s="2" t="s">
        <v>226</v>
      </c>
    </row>
    <row r="78" spans="2:20" x14ac:dyDescent="0.2">
      <c r="B78" s="10"/>
      <c r="C78" s="11"/>
      <c r="D78" s="11"/>
      <c r="E78" s="11"/>
      <c r="F78" s="11"/>
      <c r="G78" s="11"/>
      <c r="H78" s="12"/>
      <c r="J78" s="10"/>
      <c r="K78" s="11"/>
      <c r="L78" s="11"/>
      <c r="M78" s="11"/>
      <c r="N78" s="11"/>
      <c r="O78" s="11"/>
      <c r="P78" s="12"/>
    </row>
    <row r="79" spans="2:20" x14ac:dyDescent="0.2">
      <c r="B79" s="10"/>
      <c r="C79" s="11"/>
      <c r="D79" s="11"/>
      <c r="E79" s="11"/>
      <c r="F79" s="11"/>
      <c r="G79" s="11"/>
      <c r="H79" s="12"/>
      <c r="J79" s="10"/>
      <c r="K79" s="11"/>
      <c r="L79" s="11"/>
      <c r="M79" s="11"/>
      <c r="N79" s="11"/>
      <c r="O79" s="11"/>
      <c r="P79" s="12"/>
    </row>
    <row r="80" spans="2:20" x14ac:dyDescent="0.2">
      <c r="B80" s="10"/>
      <c r="C80" s="11"/>
      <c r="D80" s="11"/>
      <c r="E80" s="11"/>
      <c r="F80" s="11"/>
      <c r="G80" s="11"/>
      <c r="H80" s="12"/>
      <c r="J80" s="10"/>
      <c r="K80" s="11"/>
      <c r="L80" s="11"/>
      <c r="M80" s="11"/>
      <c r="N80" s="11"/>
      <c r="O80" s="11"/>
      <c r="P80" s="12"/>
    </row>
    <row r="81" spans="2:18" ht="13.5" thickBot="1" x14ac:dyDescent="0.25">
      <c r="B81" s="14"/>
      <c r="C81" s="15"/>
      <c r="D81" s="15"/>
      <c r="E81" s="15"/>
      <c r="F81" s="15"/>
      <c r="G81" s="15"/>
      <c r="H81" s="16"/>
      <c r="J81" s="14"/>
      <c r="K81" s="15"/>
      <c r="L81" s="15"/>
      <c r="M81" s="15"/>
      <c r="N81" s="15"/>
      <c r="O81" s="15"/>
      <c r="P81" s="16"/>
    </row>
    <row r="82" spans="2:18" x14ac:dyDescent="0.2">
      <c r="B82" s="7"/>
      <c r="C82" s="7"/>
      <c r="D82" s="7"/>
      <c r="E82" s="7"/>
      <c r="F82" s="7"/>
      <c r="G82" s="7"/>
      <c r="H82" s="7"/>
    </row>
    <row r="83" spans="2:18" x14ac:dyDescent="0.2">
      <c r="B83" s="11"/>
      <c r="C83" s="11"/>
      <c r="D83" s="11"/>
      <c r="E83" s="11"/>
      <c r="F83" s="11"/>
      <c r="G83" s="11"/>
      <c r="H83" s="11"/>
    </row>
    <row r="84" spans="2:18" x14ac:dyDescent="0.2">
      <c r="B84" s="11"/>
      <c r="C84" s="11"/>
      <c r="D84" s="11"/>
      <c r="E84" s="11"/>
      <c r="F84" s="11"/>
      <c r="G84" s="11"/>
      <c r="H84" s="11"/>
      <c r="I84" s="23"/>
      <c r="Q84" s="23"/>
      <c r="R84" s="23"/>
    </row>
    <row r="85" spans="2:18" x14ac:dyDescent="0.2">
      <c r="B85" s="11"/>
      <c r="C85" s="11"/>
      <c r="D85" s="11"/>
      <c r="E85" s="11"/>
      <c r="F85" s="11"/>
      <c r="G85" s="11"/>
      <c r="H85" s="11"/>
      <c r="I85" s="23"/>
      <c r="Q85" s="23"/>
      <c r="R85" s="23"/>
    </row>
    <row r="86" spans="2:18" x14ac:dyDescent="0.2">
      <c r="B86" s="11"/>
      <c r="C86" s="11"/>
      <c r="D86" s="11"/>
      <c r="E86" s="11"/>
      <c r="F86" s="11"/>
      <c r="G86" s="11"/>
      <c r="H86" s="11"/>
      <c r="I86" s="23"/>
      <c r="Q86" s="23"/>
      <c r="R86" s="23"/>
    </row>
    <row r="87" spans="2:18" x14ac:dyDescent="0.2">
      <c r="I87" s="23"/>
      <c r="Q87" s="23"/>
      <c r="R87" s="23"/>
    </row>
    <row r="88" spans="2:18" x14ac:dyDescent="0.2">
      <c r="I88" s="23"/>
      <c r="Q88" s="23"/>
      <c r="R88" s="23"/>
    </row>
    <row r="89" spans="2:18" x14ac:dyDescent="0.2">
      <c r="I89" s="23"/>
      <c r="Q89" s="23"/>
      <c r="R89" s="23"/>
    </row>
    <row r="90" spans="2:18" x14ac:dyDescent="0.2">
      <c r="I90" s="23"/>
      <c r="Q90" s="23"/>
      <c r="R90" s="23"/>
    </row>
    <row r="91" spans="2:18" x14ac:dyDescent="0.2">
      <c r="I91" s="23"/>
      <c r="Q91" s="23"/>
      <c r="R91" s="23"/>
    </row>
    <row r="92" spans="2:18" x14ac:dyDescent="0.2"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2:18" x14ac:dyDescent="0.2"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2:18" x14ac:dyDescent="0.2">
      <c r="I94" s="23"/>
      <c r="J94" s="25"/>
      <c r="K94" s="19"/>
      <c r="L94" s="25"/>
      <c r="M94" s="19"/>
      <c r="N94" s="25"/>
      <c r="O94" s="19"/>
      <c r="P94" s="23"/>
      <c r="Q94" s="23"/>
      <c r="R94" s="23"/>
    </row>
    <row r="95" spans="2:18" x14ac:dyDescent="0.2">
      <c r="I95" s="23"/>
      <c r="J95" s="23"/>
      <c r="K95" s="19"/>
      <c r="L95" s="23"/>
      <c r="M95" s="19"/>
      <c r="N95" s="23"/>
      <c r="O95" s="19"/>
      <c r="P95" s="23"/>
      <c r="Q95" s="23"/>
      <c r="R95" s="23"/>
    </row>
    <row r="96" spans="2:18" x14ac:dyDescent="0.2">
      <c r="I96" s="23"/>
      <c r="J96" s="23"/>
      <c r="K96" s="23"/>
      <c r="L96" s="23"/>
      <c r="M96" s="23"/>
      <c r="N96" s="25"/>
      <c r="O96" s="23"/>
      <c r="P96" s="23"/>
      <c r="Q96" s="23"/>
      <c r="R96" s="23"/>
    </row>
    <row r="97" spans="9:18" x14ac:dyDescent="0.2">
      <c r="I97" s="23"/>
      <c r="J97" s="23"/>
      <c r="K97" s="19"/>
      <c r="L97" s="23"/>
      <c r="M97" s="25"/>
      <c r="N97" s="23"/>
      <c r="O97" s="19"/>
      <c r="P97" s="23"/>
      <c r="Q97" s="23"/>
      <c r="R97" s="23"/>
    </row>
    <row r="98" spans="9:18" x14ac:dyDescent="0.2">
      <c r="I98" s="23"/>
      <c r="J98" s="23"/>
      <c r="K98" s="23"/>
      <c r="L98" s="54"/>
      <c r="M98" s="23"/>
      <c r="N98" s="47"/>
      <c r="O98" s="48"/>
      <c r="P98" s="56"/>
      <c r="Q98" s="23"/>
      <c r="R98" s="23"/>
    </row>
    <row r="99" spans="9:18" x14ac:dyDescent="0.2"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9:18" x14ac:dyDescent="0.2"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  <row r="101" spans="9:18" x14ac:dyDescent="0.2"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spans="9:18" x14ac:dyDescent="0.2">
      <c r="I102" s="23"/>
      <c r="J102" s="23"/>
      <c r="K102" s="23"/>
      <c r="L102" s="23"/>
      <c r="M102" s="23"/>
      <c r="N102" s="25"/>
      <c r="O102" s="23"/>
      <c r="P102" s="23"/>
      <c r="Q102" s="23"/>
      <c r="R102" s="23"/>
    </row>
    <row r="103" spans="9:18" x14ac:dyDescent="0.2">
      <c r="I103" s="23"/>
      <c r="J103" s="23"/>
      <c r="K103" s="23"/>
      <c r="L103" s="23"/>
      <c r="M103" s="23"/>
      <c r="N103" s="23"/>
      <c r="O103" s="53"/>
      <c r="P103" s="23"/>
      <c r="Q103" s="23"/>
      <c r="R103" s="23"/>
    </row>
    <row r="104" spans="9:18" x14ac:dyDescent="0.2">
      <c r="I104" s="23"/>
      <c r="J104" s="23"/>
      <c r="K104" s="23"/>
      <c r="L104" s="23"/>
      <c r="M104" s="23"/>
      <c r="N104" s="30"/>
      <c r="O104" s="26"/>
      <c r="P104" s="23"/>
      <c r="Q104" s="23"/>
      <c r="R104" s="23"/>
    </row>
    <row r="105" spans="9:18" x14ac:dyDescent="0.2">
      <c r="I105" s="23"/>
      <c r="J105" s="23"/>
      <c r="K105" s="23"/>
      <c r="L105" s="23"/>
      <c r="M105" s="23"/>
      <c r="N105" s="30"/>
      <c r="O105" s="26"/>
      <c r="P105" s="23"/>
      <c r="Q105" s="23"/>
      <c r="R105" s="23"/>
    </row>
    <row r="106" spans="9:18" x14ac:dyDescent="0.2">
      <c r="I106" s="23"/>
      <c r="J106" s="30"/>
      <c r="K106" s="23"/>
      <c r="L106" s="30"/>
      <c r="M106" s="23"/>
      <c r="N106" s="30"/>
      <c r="O106" s="54"/>
      <c r="P106" s="23"/>
      <c r="Q106" s="23"/>
      <c r="R106" s="23"/>
    </row>
    <row r="107" spans="9:18" x14ac:dyDescent="0.2">
      <c r="I107" s="23"/>
      <c r="J107" s="30"/>
      <c r="K107" s="19"/>
      <c r="L107" s="30"/>
      <c r="M107" s="54"/>
      <c r="N107" s="47"/>
      <c r="O107" s="48"/>
      <c r="P107" s="56"/>
      <c r="Q107" s="23"/>
      <c r="R107" s="23"/>
    </row>
    <row r="108" spans="9:18" x14ac:dyDescent="0.2">
      <c r="I108" s="23"/>
      <c r="J108" s="23"/>
      <c r="K108" s="23"/>
      <c r="L108" s="23"/>
      <c r="M108" s="23"/>
      <c r="N108" s="23"/>
      <c r="O108" s="23"/>
      <c r="P108" s="23"/>
      <c r="Q108" s="23"/>
      <c r="R108" s="23"/>
    </row>
    <row r="109" spans="9:18" x14ac:dyDescent="0.2">
      <c r="I109" s="23"/>
      <c r="J109" s="23"/>
      <c r="K109" s="23"/>
      <c r="L109" s="23"/>
      <c r="M109" s="23"/>
      <c r="N109" s="23"/>
      <c r="O109" s="23"/>
      <c r="P109" s="23"/>
      <c r="Q109" s="23"/>
      <c r="R109" s="23"/>
    </row>
    <row r="110" spans="9:18" x14ac:dyDescent="0.2">
      <c r="I110" s="23"/>
      <c r="J110" s="23"/>
      <c r="K110" s="23"/>
      <c r="L110" s="23"/>
      <c r="M110" s="23"/>
      <c r="N110" s="23"/>
      <c r="O110" s="23"/>
      <c r="P110" s="23"/>
      <c r="Q110" s="23"/>
      <c r="R110" s="23"/>
    </row>
    <row r="111" spans="9:18" x14ac:dyDescent="0.2">
      <c r="I111" s="23"/>
      <c r="J111" s="25"/>
      <c r="K111" s="23"/>
      <c r="L111" s="25"/>
      <c r="M111" s="23"/>
      <c r="N111" s="25"/>
      <c r="O111" s="53"/>
      <c r="P111" s="23"/>
      <c r="Q111" s="23"/>
      <c r="R111" s="23"/>
    </row>
    <row r="112" spans="9:18" x14ac:dyDescent="0.2">
      <c r="I112" s="23"/>
      <c r="J112" s="25"/>
      <c r="K112" s="23"/>
      <c r="L112" s="25"/>
      <c r="M112" s="54"/>
      <c r="N112" s="55"/>
      <c r="O112" s="23"/>
      <c r="P112" s="23"/>
      <c r="Q112" s="23"/>
      <c r="R112" s="23"/>
    </row>
    <row r="113" spans="9:18" x14ac:dyDescent="0.2">
      <c r="I113" s="23"/>
      <c r="J113" s="25"/>
      <c r="K113" s="54"/>
      <c r="L113" s="25"/>
      <c r="M113" s="23"/>
      <c r="N113" s="48"/>
      <c r="O113" s="48"/>
      <c r="P113" s="56"/>
      <c r="Q113" s="23"/>
      <c r="R113" s="23"/>
    </row>
    <row r="114" spans="9:18" x14ac:dyDescent="0.2">
      <c r="I114" s="23"/>
      <c r="J114" s="23"/>
      <c r="K114" s="23"/>
      <c r="L114" s="23"/>
      <c r="M114" s="23"/>
      <c r="N114" s="23"/>
      <c r="O114" s="23"/>
      <c r="P114" s="23"/>
      <c r="Q114" s="23"/>
      <c r="R114" s="23"/>
    </row>
    <row r="115" spans="9:18" x14ac:dyDescent="0.2">
      <c r="I115" s="23"/>
      <c r="J115" s="23"/>
      <c r="K115" s="23"/>
      <c r="L115" s="23"/>
      <c r="M115" s="23"/>
      <c r="N115" s="23"/>
      <c r="O115" s="23"/>
      <c r="P115" s="23"/>
      <c r="Q115" s="23"/>
      <c r="R115" s="23"/>
    </row>
    <row r="116" spans="9:18" x14ac:dyDescent="0.2">
      <c r="I116" s="23"/>
      <c r="J116" s="23"/>
      <c r="K116" s="23"/>
      <c r="L116" s="23"/>
      <c r="M116" s="23"/>
      <c r="N116" s="23"/>
      <c r="O116" s="23"/>
      <c r="P116" s="23"/>
      <c r="Q116" s="23"/>
      <c r="R116" s="23"/>
    </row>
    <row r="117" spans="9:18" x14ac:dyDescent="0.2">
      <c r="I117" s="23"/>
      <c r="J117" s="30"/>
      <c r="K117" s="23"/>
      <c r="L117" s="30"/>
      <c r="M117" s="23"/>
      <c r="N117" s="30"/>
      <c r="O117" s="23"/>
      <c r="P117" s="23"/>
      <c r="Q117" s="23"/>
      <c r="R117" s="23"/>
    </row>
    <row r="118" spans="9:18" x14ac:dyDescent="0.2">
      <c r="I118" s="23"/>
      <c r="J118" s="30"/>
      <c r="K118" s="23"/>
      <c r="L118" s="30"/>
      <c r="M118" s="23"/>
      <c r="N118" s="30"/>
      <c r="O118" s="23"/>
      <c r="P118" s="23"/>
      <c r="Q118" s="23"/>
      <c r="R118" s="23"/>
    </row>
    <row r="119" spans="9:18" x14ac:dyDescent="0.2">
      <c r="I119" s="23"/>
      <c r="J119" s="30"/>
      <c r="K119" s="23"/>
      <c r="L119" s="30"/>
      <c r="M119" s="53"/>
      <c r="N119" s="30"/>
      <c r="O119" s="26"/>
      <c r="P119" s="23"/>
      <c r="Q119" s="23"/>
      <c r="R119" s="23"/>
    </row>
    <row r="120" spans="9:18" x14ac:dyDescent="0.2">
      <c r="I120" s="23"/>
      <c r="J120" s="30"/>
      <c r="K120" s="23"/>
      <c r="L120" s="30"/>
      <c r="M120" s="53"/>
      <c r="N120" s="30"/>
      <c r="O120" s="26"/>
      <c r="P120" s="23"/>
      <c r="Q120" s="23"/>
      <c r="R120" s="23"/>
    </row>
    <row r="121" spans="9:18" x14ac:dyDescent="0.2">
      <c r="I121" s="23"/>
      <c r="J121" s="30"/>
      <c r="K121" s="54"/>
      <c r="L121" s="30"/>
      <c r="M121" s="26"/>
      <c r="N121" s="30"/>
      <c r="O121" s="57"/>
      <c r="P121" s="23"/>
      <c r="Q121" s="23"/>
      <c r="R121" s="23"/>
    </row>
    <row r="122" spans="9:18" x14ac:dyDescent="0.2">
      <c r="I122" s="23"/>
      <c r="J122" s="30"/>
      <c r="K122" s="23"/>
      <c r="L122" s="30"/>
      <c r="M122" s="26"/>
      <c r="N122" s="30"/>
      <c r="O122" s="57"/>
      <c r="P122" s="23"/>
      <c r="Q122" s="23"/>
      <c r="R122" s="23"/>
    </row>
    <row r="123" spans="9:18" x14ac:dyDescent="0.2">
      <c r="I123" s="23"/>
      <c r="J123" s="30"/>
      <c r="K123" s="23"/>
      <c r="L123" s="30"/>
      <c r="M123" s="53"/>
      <c r="N123" s="30"/>
      <c r="O123" s="23"/>
      <c r="P123" s="23"/>
      <c r="Q123" s="23"/>
      <c r="R123" s="23"/>
    </row>
    <row r="124" spans="9:18" x14ac:dyDescent="0.2">
      <c r="I124" s="23"/>
      <c r="J124" s="30"/>
      <c r="K124" s="19"/>
      <c r="L124" s="58"/>
      <c r="M124" s="59"/>
      <c r="N124" s="23"/>
      <c r="O124" s="48"/>
      <c r="P124" s="56"/>
      <c r="Q124" s="23"/>
      <c r="R124" s="23"/>
    </row>
    <row r="125" spans="9:18" x14ac:dyDescent="0.2">
      <c r="I125" s="23"/>
      <c r="J125" s="23"/>
      <c r="K125" s="23"/>
      <c r="L125" s="23"/>
      <c r="M125" s="23"/>
      <c r="N125" s="23"/>
      <c r="O125" s="23"/>
      <c r="P125" s="23"/>
      <c r="Q125" s="23"/>
      <c r="R125" s="23"/>
    </row>
    <row r="126" spans="9:18" x14ac:dyDescent="0.2">
      <c r="I126" s="23"/>
      <c r="J126" s="23"/>
      <c r="K126" s="23"/>
      <c r="L126" s="23"/>
      <c r="M126" s="23"/>
      <c r="N126" s="23"/>
      <c r="O126" s="23"/>
      <c r="P126" s="23"/>
      <c r="Q126" s="23"/>
      <c r="R126" s="23"/>
    </row>
    <row r="127" spans="9:18" x14ac:dyDescent="0.2">
      <c r="I127" s="23"/>
      <c r="J127" s="23"/>
      <c r="K127" s="23"/>
      <c r="L127" s="23"/>
      <c r="M127" s="23"/>
      <c r="N127" s="23"/>
      <c r="O127" s="30"/>
      <c r="P127" s="23"/>
      <c r="Q127" s="23"/>
      <c r="R127" s="23"/>
    </row>
    <row r="128" spans="9:18" x14ac:dyDescent="0.2">
      <c r="I128" s="23"/>
      <c r="J128" s="23"/>
      <c r="K128" s="23"/>
      <c r="L128" s="23"/>
      <c r="M128" s="23"/>
      <c r="N128" s="23"/>
      <c r="O128" s="30"/>
      <c r="P128" s="26"/>
      <c r="Q128" s="23"/>
      <c r="R128" s="23"/>
    </row>
    <row r="129" spans="9:18" x14ac:dyDescent="0.2">
      <c r="I129" s="23"/>
      <c r="J129" s="23"/>
      <c r="K129" s="23"/>
      <c r="L129" s="23"/>
      <c r="M129" s="23"/>
      <c r="N129" s="23"/>
      <c r="O129" s="30"/>
      <c r="P129" s="23"/>
      <c r="Q129" s="23"/>
      <c r="R129" s="23"/>
    </row>
    <row r="130" spans="9:18" x14ac:dyDescent="0.2">
      <c r="I130" s="23"/>
      <c r="J130" s="23"/>
      <c r="K130" s="23"/>
      <c r="L130" s="23"/>
      <c r="M130" s="23"/>
      <c r="N130" s="31"/>
      <c r="O130" s="19"/>
      <c r="P130" s="23"/>
      <c r="Q130" s="23"/>
      <c r="R130" s="23"/>
    </row>
    <row r="131" spans="9:18" x14ac:dyDescent="0.2">
      <c r="I131" s="23"/>
      <c r="J131" s="23"/>
      <c r="K131" s="23"/>
      <c r="L131" s="23"/>
      <c r="M131" s="23"/>
      <c r="N131" s="47"/>
      <c r="O131" s="48"/>
      <c r="P131" s="56"/>
      <c r="Q131" s="23"/>
      <c r="R131" s="23"/>
    </row>
    <row r="132" spans="9:18" x14ac:dyDescent="0.2">
      <c r="I132" s="23"/>
      <c r="J132" s="23"/>
      <c r="K132" s="23"/>
      <c r="L132" s="23"/>
      <c r="M132" s="23"/>
      <c r="N132" s="23"/>
      <c r="O132" s="23"/>
      <c r="P132" s="23"/>
      <c r="Q132" s="23"/>
      <c r="R132" s="23"/>
    </row>
    <row r="133" spans="9:18" x14ac:dyDescent="0.2">
      <c r="I133" s="23"/>
      <c r="J133" s="23"/>
      <c r="K133" s="23"/>
      <c r="L133" s="23"/>
      <c r="M133" s="23"/>
      <c r="N133" s="23"/>
      <c r="O133" s="23"/>
      <c r="P133" s="23"/>
      <c r="Q133" s="23"/>
      <c r="R133" s="23"/>
    </row>
    <row r="134" spans="9:18" x14ac:dyDescent="0.2">
      <c r="I134" s="23"/>
      <c r="J134" s="23"/>
      <c r="K134" s="23"/>
      <c r="L134" s="23"/>
      <c r="M134" s="23"/>
      <c r="N134" s="23"/>
      <c r="O134" s="23"/>
      <c r="P134" s="23"/>
      <c r="Q134" s="23"/>
      <c r="R134" s="23"/>
    </row>
    <row r="135" spans="9:18" x14ac:dyDescent="0.2">
      <c r="I135" s="23"/>
      <c r="J135" s="23"/>
      <c r="K135" s="23"/>
      <c r="L135" s="23"/>
      <c r="M135" s="23"/>
      <c r="N135" s="23"/>
      <c r="O135" s="23"/>
      <c r="P135" s="23"/>
      <c r="Q135" s="23"/>
      <c r="R135" s="23"/>
    </row>
    <row r="136" spans="9:18" x14ac:dyDescent="0.2">
      <c r="I136" s="23"/>
      <c r="J136" s="23"/>
      <c r="K136" s="23"/>
      <c r="L136" s="23"/>
      <c r="M136" s="23"/>
      <c r="N136" s="23"/>
      <c r="O136" s="19"/>
      <c r="P136" s="23"/>
      <c r="Q136" s="23"/>
      <c r="R136" s="23"/>
    </row>
    <row r="137" spans="9:18" x14ac:dyDescent="0.2">
      <c r="I137" s="23"/>
      <c r="J137" s="23"/>
      <c r="K137" s="23"/>
      <c r="L137" s="23"/>
      <c r="M137" s="30"/>
      <c r="N137" s="30"/>
      <c r="O137" s="18"/>
      <c r="P137" s="23"/>
      <c r="Q137" s="23"/>
      <c r="R137" s="23"/>
    </row>
    <row r="138" spans="9:18" x14ac:dyDescent="0.2">
      <c r="I138" s="23"/>
      <c r="J138" s="23"/>
      <c r="K138" s="23"/>
      <c r="L138" s="23"/>
      <c r="M138" s="30"/>
      <c r="N138" s="30"/>
      <c r="O138" s="18"/>
      <c r="P138" s="23"/>
      <c r="Q138" s="23"/>
      <c r="R138" s="23"/>
    </row>
    <row r="139" spans="9:18" x14ac:dyDescent="0.2">
      <c r="I139" s="23"/>
      <c r="J139" s="23"/>
      <c r="K139" s="23"/>
      <c r="L139" s="23"/>
      <c r="M139" s="30"/>
      <c r="N139" s="31"/>
      <c r="O139" s="18"/>
      <c r="P139" s="23"/>
      <c r="Q139" s="23"/>
      <c r="R139" s="23"/>
    </row>
    <row r="140" spans="9:18" x14ac:dyDescent="0.2">
      <c r="I140" s="23"/>
      <c r="J140" s="23"/>
      <c r="K140" s="23"/>
      <c r="L140" s="23"/>
      <c r="M140" s="30"/>
      <c r="N140" s="30"/>
      <c r="O140" s="18"/>
      <c r="P140" s="26"/>
      <c r="Q140" s="23"/>
      <c r="R140" s="23"/>
    </row>
    <row r="141" spans="9:18" x14ac:dyDescent="0.2">
      <c r="I141" s="23"/>
      <c r="J141" s="23"/>
      <c r="K141" s="23"/>
      <c r="L141" s="23"/>
      <c r="M141" s="23"/>
      <c r="N141" s="47"/>
      <c r="O141" s="48"/>
      <c r="P141" s="49"/>
      <c r="Q141" s="23"/>
      <c r="R141" s="23"/>
    </row>
    <row r="142" spans="9:18" x14ac:dyDescent="0.2">
      <c r="I142" s="23"/>
      <c r="J142" s="23"/>
      <c r="K142" s="23"/>
      <c r="L142" s="23"/>
      <c r="M142" s="23"/>
      <c r="N142" s="23"/>
      <c r="O142" s="23"/>
      <c r="P142" s="23"/>
      <c r="Q142" s="23"/>
      <c r="R142" s="23"/>
    </row>
    <row r="143" spans="9:18" x14ac:dyDescent="0.2">
      <c r="I143" s="23"/>
      <c r="J143" s="23"/>
      <c r="K143" s="23"/>
      <c r="L143" s="23"/>
      <c r="M143" s="23"/>
      <c r="N143" s="23"/>
      <c r="O143" s="23"/>
      <c r="P143" s="23"/>
      <c r="Q143" s="23"/>
      <c r="R143" s="23"/>
    </row>
    <row r="144" spans="9:18" x14ac:dyDescent="0.2"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9:18" x14ac:dyDescent="0.2">
      <c r="I145" s="23"/>
      <c r="J145" s="23"/>
      <c r="K145" s="23"/>
      <c r="L145" s="23"/>
      <c r="M145" s="23"/>
      <c r="N145" s="23"/>
      <c r="O145" s="19"/>
      <c r="P145" s="26"/>
      <c r="Q145" s="23"/>
      <c r="R145" s="23"/>
    </row>
    <row r="146" spans="9:18" x14ac:dyDescent="0.2">
      <c r="I146" s="23"/>
      <c r="J146" s="23"/>
      <c r="K146" s="23"/>
      <c r="L146" s="23"/>
      <c r="M146" s="23"/>
      <c r="N146" s="30"/>
      <c r="O146" s="19"/>
      <c r="P146" s="23"/>
      <c r="Q146" s="23"/>
      <c r="R146" s="23"/>
    </row>
    <row r="147" spans="9:18" x14ac:dyDescent="0.2">
      <c r="I147" s="23"/>
      <c r="J147" s="23"/>
      <c r="K147" s="23"/>
      <c r="L147" s="23"/>
      <c r="M147" s="23"/>
      <c r="N147" s="31"/>
      <c r="O147" s="19"/>
      <c r="P147" s="23"/>
      <c r="Q147" s="23"/>
      <c r="R147" s="23"/>
    </row>
    <row r="148" spans="9:18" x14ac:dyDescent="0.2">
      <c r="I148" s="23"/>
      <c r="J148" s="23"/>
      <c r="K148" s="23"/>
      <c r="L148" s="23"/>
      <c r="M148" s="23"/>
      <c r="N148" s="47"/>
      <c r="O148" s="48"/>
      <c r="P148" s="49"/>
      <c r="Q148" s="23"/>
      <c r="R148" s="23"/>
    </row>
    <row r="149" spans="9:18" x14ac:dyDescent="0.2">
      <c r="I149" s="23"/>
      <c r="J149" s="23"/>
      <c r="K149" s="23"/>
      <c r="L149" s="23"/>
      <c r="M149" s="23"/>
      <c r="N149" s="23"/>
      <c r="O149" s="23"/>
      <c r="P149" s="23"/>
      <c r="Q149" s="23"/>
      <c r="R149" s="23"/>
    </row>
    <row r="150" spans="9:18" x14ac:dyDescent="0.2">
      <c r="I150" s="23"/>
      <c r="J150" s="23"/>
      <c r="K150" s="23"/>
      <c r="L150" s="23"/>
      <c r="M150" s="25"/>
      <c r="N150" s="23"/>
      <c r="O150" s="23"/>
      <c r="P150" s="23"/>
      <c r="Q150" s="23"/>
      <c r="R150" s="23"/>
    </row>
    <row r="151" spans="9:18" x14ac:dyDescent="0.2">
      <c r="I151" s="23"/>
      <c r="J151" s="23"/>
      <c r="K151" s="23"/>
      <c r="L151" s="23"/>
      <c r="M151" s="25"/>
      <c r="N151" s="23"/>
      <c r="O151" s="23"/>
      <c r="P151" s="23"/>
      <c r="Q151" s="23"/>
      <c r="R151" s="23"/>
    </row>
    <row r="152" spans="9:18" x14ac:dyDescent="0.2">
      <c r="I152" s="23"/>
      <c r="J152" s="23"/>
      <c r="K152" s="23"/>
      <c r="L152" s="23"/>
      <c r="M152" s="23"/>
      <c r="N152" s="23"/>
      <c r="O152" s="19"/>
      <c r="P152" s="23"/>
      <c r="Q152" s="23"/>
      <c r="R152" s="23"/>
    </row>
    <row r="153" spans="9:18" x14ac:dyDescent="0.2">
      <c r="I153" s="23"/>
      <c r="J153" s="23"/>
      <c r="K153" s="23"/>
      <c r="L153" s="23"/>
      <c r="M153" s="30"/>
      <c r="N153" s="50"/>
      <c r="O153" s="23"/>
      <c r="P153" s="23"/>
      <c r="Q153" s="23"/>
      <c r="R153" s="23"/>
    </row>
    <row r="154" spans="9:18" x14ac:dyDescent="0.2">
      <c r="I154" s="23"/>
      <c r="J154" s="23"/>
      <c r="K154" s="23"/>
      <c r="L154" s="23"/>
      <c r="M154" s="30"/>
      <c r="N154" s="23"/>
      <c r="O154" s="18"/>
      <c r="P154" s="23"/>
      <c r="Q154" s="23"/>
      <c r="R154" s="23"/>
    </row>
    <row r="155" spans="9:18" x14ac:dyDescent="0.2">
      <c r="I155" s="23"/>
      <c r="J155" s="23"/>
      <c r="K155" s="23"/>
      <c r="L155" s="23"/>
      <c r="M155" s="30"/>
      <c r="N155" s="47"/>
      <c r="O155" s="48"/>
      <c r="P155" s="49"/>
      <c r="Q155" s="23"/>
      <c r="R155" s="23"/>
    </row>
    <row r="156" spans="9:18" x14ac:dyDescent="0.2">
      <c r="I156" s="23"/>
      <c r="J156" s="23"/>
      <c r="K156" s="23"/>
      <c r="L156" s="23"/>
      <c r="M156" s="23"/>
      <c r="N156" s="23"/>
      <c r="O156" s="23"/>
      <c r="P156" s="23"/>
      <c r="Q156" s="23"/>
      <c r="R156" s="23"/>
    </row>
    <row r="157" spans="9:18" x14ac:dyDescent="0.2">
      <c r="I157" s="23"/>
      <c r="J157" s="23"/>
      <c r="K157" s="23"/>
      <c r="L157" s="23"/>
      <c r="M157" s="25"/>
      <c r="N157" s="23"/>
      <c r="O157" s="23"/>
      <c r="P157" s="23"/>
      <c r="Q157" s="23"/>
      <c r="R157" s="23"/>
    </row>
    <row r="158" spans="9:18" x14ac:dyDescent="0.2">
      <c r="I158" s="23"/>
      <c r="J158" s="23"/>
      <c r="K158" s="23"/>
      <c r="L158" s="23"/>
      <c r="M158" s="25"/>
      <c r="N158" s="23"/>
      <c r="O158" s="23"/>
      <c r="P158" s="23"/>
      <c r="Q158" s="23"/>
      <c r="R158" s="23"/>
    </row>
    <row r="159" spans="9:18" x14ac:dyDescent="0.2">
      <c r="I159" s="23"/>
      <c r="J159" s="23"/>
      <c r="K159" s="23"/>
      <c r="L159" s="23"/>
      <c r="M159" s="23"/>
      <c r="N159" s="23"/>
      <c r="O159" s="19"/>
      <c r="P159" s="23"/>
      <c r="Q159" s="23"/>
      <c r="R159" s="23"/>
    </row>
    <row r="160" spans="9:18" x14ac:dyDescent="0.2">
      <c r="I160" s="23"/>
      <c r="J160" s="23"/>
      <c r="K160" s="23"/>
      <c r="L160" s="23"/>
      <c r="M160" s="30"/>
      <c r="N160" s="50"/>
      <c r="O160" s="18"/>
      <c r="P160" s="23"/>
      <c r="Q160" s="23"/>
      <c r="R160" s="23"/>
    </row>
    <row r="161" spans="9:18" x14ac:dyDescent="0.2">
      <c r="I161" s="23"/>
      <c r="J161" s="23"/>
      <c r="K161" s="23"/>
      <c r="L161" s="23"/>
      <c r="M161" s="30"/>
      <c r="N161" s="50"/>
      <c r="O161" s="18"/>
      <c r="P161" s="23"/>
      <c r="Q161" s="23"/>
      <c r="R161" s="23"/>
    </row>
    <row r="162" spans="9:18" x14ac:dyDescent="0.2">
      <c r="I162" s="23"/>
      <c r="J162" s="23"/>
      <c r="K162" s="23"/>
      <c r="L162" s="23"/>
      <c r="M162" s="30"/>
      <c r="N162" s="47"/>
      <c r="O162" s="48"/>
      <c r="P162" s="49"/>
      <c r="Q162" s="23"/>
      <c r="R162" s="23"/>
    </row>
    <row r="163" spans="9:18" x14ac:dyDescent="0.2">
      <c r="I163" s="23"/>
      <c r="J163" s="23"/>
      <c r="K163" s="23"/>
      <c r="L163" s="23"/>
      <c r="M163" s="23"/>
      <c r="N163" s="23"/>
      <c r="O163" s="23"/>
      <c r="P163" s="23"/>
      <c r="Q163" s="23"/>
      <c r="R163" s="23"/>
    </row>
    <row r="164" spans="9:18" x14ac:dyDescent="0.2">
      <c r="I164" s="23"/>
      <c r="J164" s="23"/>
      <c r="K164" s="23"/>
      <c r="L164" s="23"/>
      <c r="M164" s="25"/>
      <c r="N164" s="23"/>
      <c r="O164" s="23"/>
      <c r="P164" s="23"/>
      <c r="Q164" s="23"/>
      <c r="R164" s="23"/>
    </row>
    <row r="165" spans="9:18" x14ac:dyDescent="0.2">
      <c r="I165" s="23"/>
      <c r="J165" s="23"/>
      <c r="K165" s="23"/>
      <c r="L165" s="23"/>
      <c r="M165" s="25"/>
      <c r="N165" s="23"/>
      <c r="O165" s="23"/>
      <c r="P165" s="23"/>
      <c r="Q165" s="23"/>
      <c r="R165" s="23"/>
    </row>
    <row r="166" spans="9:18" x14ac:dyDescent="0.2">
      <c r="I166" s="23"/>
      <c r="J166" s="23"/>
      <c r="K166" s="23"/>
      <c r="L166" s="23"/>
      <c r="M166" s="23"/>
      <c r="N166" s="23"/>
      <c r="O166" s="19"/>
      <c r="P166" s="23"/>
      <c r="Q166" s="23"/>
      <c r="R166" s="23"/>
    </row>
    <row r="167" spans="9:18" x14ac:dyDescent="0.2">
      <c r="I167" s="23"/>
      <c r="J167" s="23"/>
      <c r="K167" s="23"/>
      <c r="L167" s="23"/>
      <c r="M167" s="30"/>
      <c r="N167" s="50"/>
      <c r="O167" s="18"/>
      <c r="P167" s="23"/>
      <c r="Q167" s="23"/>
      <c r="R167" s="23"/>
    </row>
    <row r="168" spans="9:18" x14ac:dyDescent="0.2">
      <c r="I168" s="23"/>
      <c r="J168" s="23"/>
      <c r="K168" s="23"/>
      <c r="L168" s="23"/>
      <c r="M168" s="30"/>
      <c r="N168" s="50"/>
      <c r="O168" s="18"/>
      <c r="P168" s="23"/>
      <c r="Q168" s="23"/>
      <c r="R168" s="23"/>
    </row>
    <row r="169" spans="9:18" x14ac:dyDescent="0.2">
      <c r="I169" s="23"/>
      <c r="J169" s="23"/>
      <c r="K169" s="23"/>
      <c r="L169" s="23"/>
      <c r="M169" s="30"/>
      <c r="N169" s="47"/>
      <c r="O169" s="48"/>
      <c r="P169" s="49"/>
      <c r="Q169" s="23"/>
      <c r="R169" s="23"/>
    </row>
    <row r="170" spans="9:18" x14ac:dyDescent="0.2">
      <c r="I170" s="23"/>
      <c r="J170" s="23"/>
      <c r="K170" s="23"/>
      <c r="L170" s="23"/>
      <c r="M170" s="23"/>
      <c r="N170" s="23"/>
      <c r="O170" s="23"/>
      <c r="P170" s="23"/>
      <c r="Q170" s="23"/>
      <c r="R170" s="23"/>
    </row>
    <row r="171" spans="9:18" x14ac:dyDescent="0.2">
      <c r="I171" s="23"/>
      <c r="J171" s="23"/>
      <c r="K171" s="23"/>
      <c r="L171" s="23"/>
      <c r="M171" s="23"/>
      <c r="N171" s="23"/>
      <c r="O171" s="23"/>
      <c r="P171" s="23"/>
      <c r="Q171" s="23"/>
      <c r="R171" s="23"/>
    </row>
    <row r="172" spans="9:18" x14ac:dyDescent="0.2">
      <c r="I172" s="23"/>
      <c r="J172" s="23"/>
      <c r="K172" s="23"/>
      <c r="L172" s="23"/>
      <c r="M172" s="23"/>
      <c r="N172" s="23"/>
      <c r="O172" s="23"/>
      <c r="P172" s="23"/>
      <c r="Q172" s="23"/>
      <c r="R172" s="23"/>
    </row>
    <row r="173" spans="9:18" x14ac:dyDescent="0.2">
      <c r="I173" s="23"/>
      <c r="J173" s="23"/>
      <c r="K173" s="23"/>
      <c r="L173" s="23"/>
      <c r="M173" s="23"/>
      <c r="N173" s="23"/>
      <c r="O173" s="23"/>
      <c r="P173" s="23"/>
      <c r="Q173" s="23"/>
      <c r="R173" s="23"/>
    </row>
    <row r="174" spans="9:18" x14ac:dyDescent="0.2">
      <c r="I174" s="23"/>
      <c r="J174" s="23"/>
      <c r="K174" s="23"/>
      <c r="L174" s="23"/>
      <c r="M174" s="23"/>
      <c r="N174" s="23"/>
      <c r="O174" s="23"/>
      <c r="P174" s="23"/>
      <c r="Q174" s="23"/>
      <c r="R174" s="23"/>
    </row>
    <row r="175" spans="9:18" x14ac:dyDescent="0.2">
      <c r="I175" s="23"/>
      <c r="J175" s="23"/>
      <c r="K175" s="23"/>
      <c r="L175" s="23"/>
      <c r="M175" s="23"/>
      <c r="N175" s="23"/>
      <c r="O175" s="23"/>
      <c r="P175" s="23"/>
      <c r="Q175" s="23"/>
      <c r="R175" s="23"/>
    </row>
    <row r="176" spans="9:18" x14ac:dyDescent="0.2">
      <c r="I176" s="23"/>
      <c r="J176" s="23"/>
      <c r="K176" s="23"/>
      <c r="L176" s="23"/>
      <c r="M176" s="23"/>
      <c r="N176" s="23"/>
      <c r="O176" s="23"/>
      <c r="P176" s="23"/>
      <c r="Q176" s="23"/>
      <c r="R176" s="23"/>
    </row>
    <row r="177" spans="9:18" x14ac:dyDescent="0.2">
      <c r="I177" s="23"/>
      <c r="J177" s="23"/>
      <c r="K177" s="23"/>
      <c r="L177" s="23"/>
      <c r="M177" s="23"/>
      <c r="N177" s="23"/>
      <c r="O177" s="23"/>
      <c r="P177" s="23"/>
      <c r="Q177" s="23"/>
      <c r="R177" s="23"/>
    </row>
    <row r="178" spans="9:18" x14ac:dyDescent="0.2">
      <c r="I178" s="23"/>
      <c r="J178" s="23"/>
      <c r="K178" s="23"/>
      <c r="L178" s="23"/>
      <c r="M178" s="23"/>
      <c r="N178" s="23"/>
      <c r="O178" s="23"/>
      <c r="P178" s="23"/>
      <c r="Q178" s="23"/>
      <c r="R178" s="23"/>
    </row>
    <row r="179" spans="9:18" x14ac:dyDescent="0.2">
      <c r="I179" s="23"/>
      <c r="J179" s="23"/>
      <c r="K179" s="23"/>
      <c r="L179" s="23"/>
      <c r="M179" s="23"/>
      <c r="N179" s="23"/>
      <c r="O179" s="23"/>
      <c r="P179" s="23"/>
      <c r="Q179" s="23"/>
      <c r="R179" s="23"/>
    </row>
    <row r="180" spans="9:18" x14ac:dyDescent="0.2">
      <c r="I180" s="23"/>
      <c r="J180" s="23"/>
      <c r="K180" s="23"/>
      <c r="L180" s="23"/>
      <c r="M180" s="23"/>
      <c r="N180" s="23"/>
      <c r="O180" s="23"/>
      <c r="P180" s="23"/>
      <c r="Q180" s="23"/>
      <c r="R180" s="23"/>
    </row>
    <row r="181" spans="9:18" x14ac:dyDescent="0.2">
      <c r="I181" s="23"/>
      <c r="J181" s="23"/>
      <c r="K181" s="23"/>
      <c r="L181" s="23"/>
      <c r="M181" s="23"/>
      <c r="N181" s="23"/>
      <c r="O181" s="23"/>
      <c r="P181" s="23"/>
      <c r="Q181" s="23"/>
      <c r="R181" s="23"/>
    </row>
    <row r="182" spans="9:18" x14ac:dyDescent="0.2">
      <c r="I182" s="23"/>
      <c r="J182" s="23"/>
      <c r="K182" s="23"/>
      <c r="L182" s="23"/>
      <c r="M182" s="23"/>
      <c r="N182" s="23"/>
      <c r="O182" s="23"/>
      <c r="P182" s="23"/>
      <c r="Q182" s="23"/>
      <c r="R182" s="23"/>
    </row>
    <row r="183" spans="9:18" x14ac:dyDescent="0.2">
      <c r="I183" s="23"/>
      <c r="J183" s="23"/>
      <c r="K183" s="23"/>
      <c r="L183" s="23"/>
      <c r="M183" s="23"/>
      <c r="N183" s="23"/>
      <c r="O183" s="23"/>
      <c r="P183" s="23"/>
      <c r="Q183" s="23"/>
      <c r="R183" s="23"/>
    </row>
    <row r="184" spans="9:18" x14ac:dyDescent="0.2">
      <c r="J184" s="23"/>
      <c r="K184" s="23"/>
      <c r="L184" s="23"/>
      <c r="M184" s="23"/>
      <c r="N184" s="23"/>
      <c r="O184" s="23"/>
      <c r="P184" s="23"/>
    </row>
    <row r="185" spans="9:18" x14ac:dyDescent="0.2">
      <c r="J185" s="23"/>
      <c r="K185" s="23"/>
      <c r="L185" s="23"/>
      <c r="M185" s="23"/>
      <c r="N185" s="23"/>
      <c r="O185" s="23"/>
      <c r="P185" s="23"/>
    </row>
    <row r="186" spans="9:18" x14ac:dyDescent="0.2">
      <c r="J186" s="23"/>
      <c r="K186" s="23"/>
      <c r="L186" s="23"/>
      <c r="M186" s="23"/>
      <c r="N186" s="23"/>
      <c r="O186" s="23"/>
      <c r="P186" s="23"/>
    </row>
    <row r="187" spans="9:18" x14ac:dyDescent="0.2">
      <c r="J187" s="23"/>
      <c r="K187" s="23"/>
      <c r="L187" s="23"/>
      <c r="M187" s="23"/>
      <c r="N187" s="23"/>
      <c r="O187" s="23"/>
      <c r="P187" s="23"/>
    </row>
    <row r="188" spans="9:18" x14ac:dyDescent="0.2">
      <c r="J188" s="23"/>
      <c r="K188" s="23"/>
      <c r="L188" s="23"/>
      <c r="M188" s="23"/>
      <c r="N188" s="23"/>
      <c r="O188" s="23"/>
      <c r="P188" s="23"/>
    </row>
    <row r="189" spans="9:18" x14ac:dyDescent="0.2">
      <c r="J189" s="23"/>
      <c r="K189" s="23"/>
      <c r="L189" s="23"/>
      <c r="M189" s="23"/>
      <c r="N189" s="23"/>
      <c r="O189" s="23"/>
      <c r="P189" s="23"/>
    </row>
    <row r="190" spans="9:18" x14ac:dyDescent="0.2">
      <c r="J190" s="23"/>
      <c r="K190" s="23"/>
      <c r="L190" s="23"/>
      <c r="M190" s="23"/>
      <c r="N190" s="23"/>
      <c r="O190" s="23"/>
      <c r="P190" s="23"/>
    </row>
    <row r="191" spans="9:18" x14ac:dyDescent="0.2">
      <c r="J191" s="23"/>
      <c r="K191" s="23"/>
      <c r="L191" s="23"/>
      <c r="M191" s="23"/>
      <c r="N191" s="23"/>
      <c r="O191" s="23"/>
      <c r="P191" s="23"/>
    </row>
  </sheetData>
  <mergeCells count="1">
    <mergeCell ref="N35:O35"/>
  </mergeCells>
  <phoneticPr fontId="2" type="noConversion"/>
  <conditionalFormatting sqref="R8">
    <cfRule type="expression" dxfId="6" priority="1" stopIfTrue="1">
      <formula>"left($T$16,8)=internal"</formula>
    </cfRule>
  </conditionalFormatting>
  <pageMargins left="0.47" right="0.27" top="0.83" bottom="0.7" header="0.35" footer="0.59"/>
  <pageSetup paperSize="9" scale="64" fitToWidth="2" orientation="portrait" r:id="rId1"/>
  <headerFooter alignWithMargins="0">
    <oddHeader>&amp;Lpeter warm
info@peterwarm.co.uk
01752 542 546&amp;R&amp;A</oddHeader>
    <oddFooter>&amp;L&amp;D&amp;R&amp;Z&amp;F</oddFooter>
  </headerFooter>
  <colBreaks count="1" manualBreakCount="1">
    <brk id="17" max="82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63"/>
  <sheetViews>
    <sheetView view="pageBreakPreview" zoomScale="66" zoomScaleNormal="75" zoomScaleSheetLayoutView="66" workbookViewId="0">
      <selection activeCell="I2" sqref="I2"/>
    </sheetView>
  </sheetViews>
  <sheetFormatPr defaultColWidth="9.140625" defaultRowHeight="12.75" x14ac:dyDescent="0.2"/>
  <cols>
    <col min="1" max="1" width="4" style="2" customWidth="1"/>
    <col min="2" max="7" width="9.140625" style="2"/>
    <col min="8" max="8" width="10.28515625" style="2" bestFit="1" customWidth="1"/>
    <col min="9" max="9" width="3.28515625" style="2" customWidth="1"/>
    <col min="10" max="16" width="10.7109375" style="2" customWidth="1"/>
    <col min="17" max="17" width="4.5703125" style="2" customWidth="1"/>
    <col min="18" max="18" width="3" style="2" customWidth="1"/>
    <col min="19" max="20" width="41.85546875" style="2" customWidth="1"/>
    <col min="21" max="16384" width="9.140625" style="2"/>
  </cols>
  <sheetData>
    <row r="1" spans="2:20" ht="13.5" thickBot="1" x14ac:dyDescent="0.25">
      <c r="I1" s="3">
        <v>34</v>
      </c>
      <c r="S1" s="4"/>
      <c r="T1" s="5"/>
    </row>
    <row r="2" spans="2:20" x14ac:dyDescent="0.2">
      <c r="J2" s="110" t="s">
        <v>122</v>
      </c>
      <c r="K2" s="111" t="s">
        <v>128</v>
      </c>
      <c r="L2" s="111"/>
      <c r="M2" s="111"/>
      <c r="N2" s="112" t="s">
        <v>123</v>
      </c>
      <c r="O2" s="116"/>
      <c r="P2" s="118"/>
    </row>
    <row r="3" spans="2:20" x14ac:dyDescent="0.2">
      <c r="J3" s="113" t="s">
        <v>124</v>
      </c>
      <c r="K3" s="20"/>
      <c r="L3" s="20"/>
      <c r="M3" s="20"/>
      <c r="N3" s="25" t="s">
        <v>125</v>
      </c>
      <c r="O3" s="117"/>
      <c r="P3" s="44"/>
    </row>
    <row r="4" spans="2:20" x14ac:dyDescent="0.2">
      <c r="J4" s="113" t="s">
        <v>33</v>
      </c>
      <c r="K4" s="114" t="str">
        <f ca="1">MID(CELL("filename",B1),FIND("]",CELL("filename",B1))+1,255)</f>
        <v>PartyWall to GFloor Equal</v>
      </c>
      <c r="L4" s="114"/>
      <c r="M4" s="23"/>
      <c r="N4" s="25" t="s">
        <v>126</v>
      </c>
      <c r="O4" s="20"/>
      <c r="P4" s="44"/>
    </row>
    <row r="5" spans="2:20" ht="13.5" thickBot="1" x14ac:dyDescent="0.25">
      <c r="J5" s="115" t="s">
        <v>143</v>
      </c>
      <c r="K5" s="45"/>
      <c r="L5" s="45"/>
      <c r="M5" s="45"/>
      <c r="N5" s="124" t="s">
        <v>127</v>
      </c>
      <c r="O5" s="45"/>
      <c r="P5" s="46"/>
    </row>
    <row r="6" spans="2:20" ht="13.5" thickBot="1" x14ac:dyDescent="0.25"/>
    <row r="7" spans="2:20" ht="23.25" x14ac:dyDescent="0.35">
      <c r="B7" s="119" t="s">
        <v>144</v>
      </c>
      <c r="C7" s="7"/>
      <c r="D7" s="7"/>
      <c r="E7" s="7"/>
      <c r="F7" s="7"/>
      <c r="G7" s="7"/>
      <c r="H7" s="8"/>
      <c r="J7" s="6" t="s">
        <v>68</v>
      </c>
      <c r="K7" s="7" t="s">
        <v>8</v>
      </c>
      <c r="L7" s="9" t="s">
        <v>9</v>
      </c>
      <c r="M7" s="7" t="s">
        <v>10</v>
      </c>
      <c r="N7" s="7" t="s">
        <v>11</v>
      </c>
      <c r="O7" s="7" t="s">
        <v>12</v>
      </c>
      <c r="P7" s="8" t="s">
        <v>13</v>
      </c>
    </row>
    <row r="8" spans="2:20" x14ac:dyDescent="0.2">
      <c r="B8" s="125" t="s">
        <v>132</v>
      </c>
      <c r="C8" s="122"/>
      <c r="D8" s="11"/>
      <c r="E8" s="11"/>
      <c r="F8" s="11"/>
      <c r="G8" s="11"/>
      <c r="H8" s="12"/>
      <c r="J8" s="64" t="s">
        <v>30</v>
      </c>
      <c r="K8" s="13">
        <v>16</v>
      </c>
      <c r="L8" s="76" t="s">
        <v>44</v>
      </c>
      <c r="M8" s="28" t="str">
        <f ca="1">LEFT(INDIRECT(J8&amp;K8),10)</f>
        <v/>
      </c>
      <c r="N8" s="71" t="e">
        <f ca="1">VALUE(RIGHT(LEFT(INDIRECT(J8&amp;K8),28),10))</f>
        <v>#VALUE!</v>
      </c>
      <c r="O8" s="71" t="e">
        <f ca="1">VALUE(RIGHT(INDIRECT(J8&amp;K8),8))</f>
        <v>#VALUE!</v>
      </c>
      <c r="P8" s="72"/>
    </row>
    <row r="9" spans="2:20" ht="13.5" thickBot="1" x14ac:dyDescent="0.25">
      <c r="B9" s="121"/>
      <c r="C9" s="122"/>
      <c r="D9" s="11"/>
      <c r="E9" s="11"/>
      <c r="F9" s="11"/>
      <c r="G9" s="11"/>
      <c r="H9" s="12"/>
      <c r="J9" s="70" t="s">
        <v>31</v>
      </c>
      <c r="K9" s="17">
        <v>16</v>
      </c>
      <c r="L9" s="74" t="s">
        <v>14</v>
      </c>
      <c r="M9" s="29" t="str">
        <f ca="1">LEFT(INDIRECT(J9&amp;K9),10)</f>
        <v/>
      </c>
      <c r="N9" s="75" t="e">
        <f ca="1">VALUE(RIGHT(LEFT(INDIRECT(J9&amp;K9),28),10))</f>
        <v>#VALUE!</v>
      </c>
      <c r="O9" s="75" t="e">
        <f ca="1">VALUE(RIGHT(INDIRECT(J9&amp;K9),8))</f>
        <v>#VALUE!</v>
      </c>
      <c r="P9" s="73" t="e">
        <f ca="1">IF(ISBLANK(L9),"",O9*N9/1000)</f>
        <v>#VALUE!</v>
      </c>
    </row>
    <row r="10" spans="2:20" ht="13.5" thickBot="1" x14ac:dyDescent="0.25">
      <c r="B10" s="121"/>
      <c r="C10" s="122"/>
      <c r="D10" s="11"/>
      <c r="E10" s="11"/>
      <c r="F10" s="11"/>
      <c r="G10" s="11"/>
      <c r="H10" s="12"/>
    </row>
    <row r="11" spans="2:20" x14ac:dyDescent="0.2">
      <c r="B11" s="10"/>
      <c r="C11" s="11"/>
      <c r="D11" s="11"/>
      <c r="E11" s="11"/>
      <c r="F11" s="11"/>
      <c r="G11" s="11"/>
      <c r="H11" s="12"/>
      <c r="J11" s="6" t="s">
        <v>38</v>
      </c>
      <c r="K11" s="7"/>
      <c r="L11" s="7"/>
      <c r="M11" s="69" t="str">
        <f>IF(L8="","",L8)</f>
        <v>Floor Cassette</v>
      </c>
      <c r="N11" s="7"/>
      <c r="O11" s="7"/>
      <c r="P11" s="8"/>
    </row>
    <row r="12" spans="2:20" x14ac:dyDescent="0.2">
      <c r="B12" s="10"/>
      <c r="C12" s="11"/>
      <c r="D12" s="11"/>
      <c r="E12" s="11"/>
      <c r="F12" s="11"/>
      <c r="G12" s="11"/>
      <c r="H12" s="12"/>
      <c r="J12" s="10"/>
      <c r="K12" s="11" t="s">
        <v>45</v>
      </c>
      <c r="L12" s="11"/>
      <c r="M12" s="11"/>
      <c r="N12" s="11"/>
      <c r="O12" s="13"/>
      <c r="P12" s="12"/>
    </row>
    <row r="13" spans="2:20" x14ac:dyDescent="0.2">
      <c r="B13" s="10"/>
      <c r="C13" s="11"/>
      <c r="D13" s="11"/>
      <c r="E13" s="11"/>
      <c r="F13" s="11"/>
      <c r="G13" s="11"/>
      <c r="H13" s="12"/>
      <c r="J13" s="10"/>
      <c r="K13" s="11" t="s">
        <v>71</v>
      </c>
      <c r="L13" s="11"/>
      <c r="M13" s="23"/>
      <c r="N13" s="11"/>
      <c r="O13" s="13"/>
      <c r="P13" s="12"/>
    </row>
    <row r="14" spans="2:20" x14ac:dyDescent="0.2">
      <c r="B14" s="10"/>
      <c r="C14" s="11"/>
      <c r="D14" s="11"/>
      <c r="E14" s="11"/>
      <c r="F14" s="11"/>
      <c r="G14" s="11"/>
      <c r="H14" s="12"/>
      <c r="J14" s="10"/>
      <c r="K14" s="11"/>
      <c r="L14" s="11"/>
      <c r="M14" s="23"/>
      <c r="N14" s="31"/>
      <c r="O14" s="19"/>
      <c r="P14" s="12"/>
    </row>
    <row r="15" spans="2:20" ht="15.75" x14ac:dyDescent="0.25">
      <c r="B15" s="10"/>
      <c r="C15" s="11"/>
      <c r="D15" s="11"/>
      <c r="E15" s="11"/>
      <c r="F15" s="11"/>
      <c r="G15" s="11"/>
      <c r="H15" s="12"/>
      <c r="J15" s="10"/>
      <c r="K15" s="11"/>
      <c r="L15" s="11"/>
      <c r="M15" s="23"/>
      <c r="N15" s="47"/>
      <c r="O15" s="95" t="s">
        <v>46</v>
      </c>
      <c r="P15" s="96" t="str">
        <f>IF(O13="y",IF(O12="y",VALUE(O8),"n"),"none")</f>
        <v>none</v>
      </c>
    </row>
    <row r="16" spans="2:20" x14ac:dyDescent="0.2">
      <c r="B16" s="10"/>
      <c r="C16" s="11"/>
      <c r="D16" s="11"/>
      <c r="E16" s="11"/>
      <c r="F16" s="11"/>
      <c r="G16" s="11"/>
      <c r="H16" s="12"/>
      <c r="J16" s="22" t="s">
        <v>153</v>
      </c>
      <c r="K16" s="11"/>
      <c r="L16" s="11"/>
      <c r="M16" s="23"/>
      <c r="N16" s="23"/>
      <c r="O16" s="23"/>
      <c r="P16" s="24"/>
      <c r="R16" s="4"/>
      <c r="S16" s="4"/>
      <c r="T16" s="5"/>
    </row>
    <row r="17" spans="2:20" x14ac:dyDescent="0.2">
      <c r="B17" s="10"/>
      <c r="C17" s="11"/>
      <c r="D17" s="11"/>
      <c r="E17" s="11"/>
      <c r="F17" s="11"/>
      <c r="G17" s="11"/>
      <c r="H17" s="12"/>
      <c r="J17" s="10"/>
      <c r="K17" s="25" t="s">
        <v>48</v>
      </c>
      <c r="L17" s="78">
        <v>4</v>
      </c>
      <c r="M17" s="11" t="s">
        <v>49</v>
      </c>
      <c r="N17" s="79" t="s">
        <v>50</v>
      </c>
      <c r="O17" s="78">
        <v>1</v>
      </c>
      <c r="P17" s="12" t="s">
        <v>51</v>
      </c>
      <c r="R17" s="4"/>
      <c r="S17" s="4"/>
      <c r="T17" s="5"/>
    </row>
    <row r="18" spans="2:20" x14ac:dyDescent="0.2">
      <c r="B18" s="10"/>
      <c r="C18" s="11"/>
      <c r="D18" s="11"/>
      <c r="E18" s="11"/>
      <c r="F18" s="11"/>
      <c r="G18" s="11"/>
      <c r="H18" s="12"/>
      <c r="J18" s="10"/>
      <c r="K18" s="25" t="s">
        <v>52</v>
      </c>
      <c r="L18" s="78">
        <v>0</v>
      </c>
      <c r="M18" s="11" t="s">
        <v>53</v>
      </c>
      <c r="N18" s="79" t="s">
        <v>54</v>
      </c>
      <c r="O18" s="80">
        <v>2</v>
      </c>
      <c r="P18" s="12" t="s">
        <v>2</v>
      </c>
    </row>
    <row r="19" spans="2:20" x14ac:dyDescent="0.2">
      <c r="B19" s="10"/>
      <c r="C19" s="11"/>
      <c r="D19" s="11"/>
      <c r="E19" s="11"/>
      <c r="F19" s="11"/>
      <c r="G19" s="11"/>
      <c r="H19" s="12"/>
      <c r="J19" s="10"/>
      <c r="K19" s="81" t="s">
        <v>55</v>
      </c>
      <c r="L19" s="82" t="e">
        <f>L18+O18*(1/P15+0.04)</f>
        <v>#VALUE!</v>
      </c>
      <c r="M19" s="11" t="s">
        <v>51</v>
      </c>
      <c r="N19" s="81" t="s">
        <v>56</v>
      </c>
      <c r="O19" s="28">
        <f>L17/(0.5*O17)</f>
        <v>8</v>
      </c>
      <c r="P19" s="12"/>
    </row>
    <row r="20" spans="2:20" x14ac:dyDescent="0.2">
      <c r="B20" s="10"/>
      <c r="C20" s="11"/>
      <c r="D20" s="11"/>
      <c r="E20" s="11"/>
      <c r="F20" s="11"/>
      <c r="G20" s="11"/>
      <c r="H20" s="12"/>
      <c r="J20" s="10"/>
      <c r="K20" s="11"/>
      <c r="L20" s="11"/>
      <c r="M20" s="11"/>
      <c r="N20" s="11"/>
      <c r="O20" s="25" t="s">
        <v>57</v>
      </c>
      <c r="P20" s="97" t="e">
        <f>IF(L19&lt;O19,2*O18/(PI()*O19+L19)*LN(PI()*O19/L19+1),O18/(0.457*O19+L19))</f>
        <v>#VALUE!</v>
      </c>
    </row>
    <row r="21" spans="2:20" ht="16.5" thickBot="1" x14ac:dyDescent="0.3">
      <c r="B21" s="10"/>
      <c r="C21" s="11"/>
      <c r="D21" s="11"/>
      <c r="E21" s="11"/>
      <c r="F21" s="11"/>
      <c r="G21" s="11"/>
      <c r="H21" s="12"/>
      <c r="J21" s="14"/>
      <c r="K21" s="15"/>
      <c r="L21" s="15"/>
      <c r="M21" s="15"/>
      <c r="N21" s="15"/>
      <c r="O21" s="92" t="s">
        <v>86</v>
      </c>
      <c r="P21" s="98" t="e">
        <f>P20/P15</f>
        <v>#VALUE!</v>
      </c>
    </row>
    <row r="22" spans="2:20" ht="13.5" thickBot="1" x14ac:dyDescent="0.25">
      <c r="B22" s="10"/>
      <c r="C22" s="11"/>
      <c r="D22" s="11"/>
      <c r="E22" s="11"/>
      <c r="F22" s="11"/>
      <c r="G22" s="11"/>
      <c r="H22" s="12"/>
    </row>
    <row r="23" spans="2:20" x14ac:dyDescent="0.2">
      <c r="B23" s="10"/>
      <c r="C23" s="11"/>
      <c r="D23" s="11"/>
      <c r="E23" s="11"/>
      <c r="F23" s="11"/>
      <c r="G23" s="11"/>
      <c r="H23" s="12"/>
      <c r="J23" s="6" t="s">
        <v>0</v>
      </c>
      <c r="K23" s="7"/>
      <c r="L23" s="7"/>
      <c r="M23" s="7" t="s">
        <v>40</v>
      </c>
      <c r="N23" s="7" t="s">
        <v>17</v>
      </c>
      <c r="O23" s="7" t="s">
        <v>3</v>
      </c>
      <c r="P23" s="8" t="s">
        <v>4</v>
      </c>
    </row>
    <row r="24" spans="2:20" x14ac:dyDescent="0.2">
      <c r="B24" s="10"/>
      <c r="C24" s="11"/>
      <c r="D24" s="11"/>
      <c r="E24" s="11"/>
      <c r="F24" s="11"/>
      <c r="G24" s="11"/>
      <c r="H24" s="12"/>
      <c r="J24" s="10"/>
      <c r="K24" s="11"/>
      <c r="L24" s="11"/>
      <c r="M24" s="11" t="s">
        <v>5</v>
      </c>
      <c r="N24" s="11" t="s">
        <v>2</v>
      </c>
      <c r="O24" s="11" t="s">
        <v>1</v>
      </c>
      <c r="P24" s="12" t="s">
        <v>1</v>
      </c>
    </row>
    <row r="25" spans="2:20" x14ac:dyDescent="0.2">
      <c r="B25" s="10"/>
      <c r="C25" s="11"/>
      <c r="D25" s="11"/>
      <c r="E25" s="11"/>
      <c r="F25" s="11"/>
      <c r="G25" s="11"/>
      <c r="H25" s="12"/>
      <c r="J25" s="10" t="s">
        <v>14</v>
      </c>
      <c r="K25" s="11"/>
      <c r="L25" s="11"/>
      <c r="M25" s="11"/>
      <c r="N25" s="11"/>
      <c r="O25" s="126" t="e">
        <f ca="1">P9</f>
        <v>#VALUE!</v>
      </c>
      <c r="P25" s="12"/>
    </row>
    <row r="26" spans="2:20" x14ac:dyDescent="0.2">
      <c r="B26" s="10"/>
      <c r="C26" s="11"/>
      <c r="D26" s="11"/>
      <c r="E26" s="11"/>
      <c r="F26" s="11"/>
      <c r="G26" s="11"/>
      <c r="H26" s="12"/>
      <c r="J26" s="64" t="str">
        <f>L8</f>
        <v>Floor Cassette</v>
      </c>
      <c r="K26" s="11" t="s">
        <v>6</v>
      </c>
      <c r="L26" s="11"/>
      <c r="M26" s="63"/>
      <c r="N26" s="93" t="str">
        <f>P15</f>
        <v>none</v>
      </c>
      <c r="O26" s="126">
        <f>IF(M26="",0,N26*M26/1000)</f>
        <v>0</v>
      </c>
      <c r="P26" s="12"/>
    </row>
    <row r="27" spans="2:20" x14ac:dyDescent="0.2">
      <c r="B27" s="10"/>
      <c r="C27" s="11"/>
      <c r="D27" s="11"/>
      <c r="E27" s="11"/>
      <c r="F27" s="11"/>
      <c r="G27" s="11"/>
      <c r="H27" s="12"/>
      <c r="J27" s="22" t="s">
        <v>87</v>
      </c>
      <c r="K27" s="23"/>
      <c r="L27" s="23"/>
      <c r="M27" s="30"/>
      <c r="N27" s="11"/>
      <c r="O27" s="99" t="e">
        <f>P21</f>
        <v>#VALUE!</v>
      </c>
      <c r="P27" s="12"/>
    </row>
    <row r="28" spans="2:20" ht="24" thickBot="1" x14ac:dyDescent="0.4">
      <c r="B28" s="10"/>
      <c r="C28" s="11"/>
      <c r="D28" s="11"/>
      <c r="E28" s="11"/>
      <c r="F28" s="11"/>
      <c r="G28" s="11"/>
      <c r="H28" s="12"/>
      <c r="J28" s="14"/>
      <c r="K28" s="15"/>
      <c r="L28" s="15"/>
      <c r="M28" s="60" t="s">
        <v>88</v>
      </c>
      <c r="N28" s="280" t="e">
        <f ca="1">(O25-O26)*O27</f>
        <v>#VALUE!</v>
      </c>
      <c r="O28" s="281"/>
      <c r="P28" s="62" t="s">
        <v>1</v>
      </c>
    </row>
    <row r="29" spans="2:20" ht="13.5" thickBot="1" x14ac:dyDescent="0.25">
      <c r="B29" s="10"/>
      <c r="C29" s="11"/>
      <c r="D29" s="11"/>
      <c r="E29" s="11"/>
      <c r="F29" s="11"/>
      <c r="G29" s="11"/>
      <c r="H29" s="12"/>
      <c r="K29" s="23"/>
      <c r="L29" s="23"/>
      <c r="M29" s="23"/>
      <c r="N29" s="23"/>
      <c r="O29" s="23"/>
      <c r="P29" s="23"/>
    </row>
    <row r="30" spans="2:20" x14ac:dyDescent="0.2">
      <c r="B30" s="10"/>
      <c r="C30" s="11"/>
      <c r="D30" s="11"/>
      <c r="E30" s="11"/>
      <c r="F30" s="11"/>
      <c r="G30" s="11"/>
      <c r="H30" s="12"/>
      <c r="J30" s="6" t="s">
        <v>0</v>
      </c>
      <c r="K30" s="7"/>
      <c r="L30" s="7"/>
      <c r="M30" s="7" t="s">
        <v>40</v>
      </c>
      <c r="N30" s="7" t="s">
        <v>17</v>
      </c>
      <c r="O30" s="7" t="s">
        <v>3</v>
      </c>
      <c r="P30" s="8" t="s">
        <v>4</v>
      </c>
    </row>
    <row r="31" spans="2:20" ht="13.5" thickBot="1" x14ac:dyDescent="0.25">
      <c r="B31" s="14"/>
      <c r="C31" s="15"/>
      <c r="D31" s="15"/>
      <c r="E31" s="15"/>
      <c r="F31" s="15"/>
      <c r="G31" s="15"/>
      <c r="H31" s="16"/>
      <c r="J31" s="10"/>
      <c r="K31" s="11"/>
      <c r="L31" s="11"/>
      <c r="M31" s="11" t="s">
        <v>5</v>
      </c>
      <c r="N31" s="11" t="s">
        <v>2</v>
      </c>
      <c r="O31" s="11" t="s">
        <v>1</v>
      </c>
      <c r="P31" s="12" t="s">
        <v>1</v>
      </c>
    </row>
    <row r="32" spans="2:20" ht="23.25" x14ac:dyDescent="0.35">
      <c r="B32" s="119" t="s">
        <v>130</v>
      </c>
      <c r="C32" s="7"/>
      <c r="D32" s="7"/>
      <c r="E32" s="7"/>
      <c r="F32" s="7"/>
      <c r="G32" s="7"/>
      <c r="H32" s="8"/>
      <c r="J32" s="10" t="s">
        <v>14</v>
      </c>
      <c r="K32" s="11"/>
      <c r="L32" s="11"/>
      <c r="M32" s="11"/>
      <c r="N32" s="11"/>
      <c r="O32" s="126" t="e">
        <f ca="1">P9</f>
        <v>#VALUE!</v>
      </c>
      <c r="P32" s="12"/>
    </row>
    <row r="33" spans="1:16" x14ac:dyDescent="0.2">
      <c r="B33" s="10" t="s">
        <v>131</v>
      </c>
      <c r="C33" s="11"/>
      <c r="D33" s="11"/>
      <c r="E33" s="11"/>
      <c r="F33" s="11"/>
      <c r="G33" s="11"/>
      <c r="H33" s="12"/>
      <c r="J33" s="64" t="str">
        <f>L8</f>
        <v>Floor Cassette</v>
      </c>
      <c r="K33" s="11" t="s">
        <v>6</v>
      </c>
      <c r="L33" s="11"/>
      <c r="M33" s="63"/>
      <c r="N33" s="93" t="str">
        <f>P15</f>
        <v>none</v>
      </c>
      <c r="O33" s="126">
        <f>IF(M33="",0,N33*M33/1000)</f>
        <v>0</v>
      </c>
      <c r="P33" s="12"/>
    </row>
    <row r="34" spans="1:16" x14ac:dyDescent="0.2">
      <c r="B34" s="10"/>
      <c r="C34" s="11"/>
      <c r="D34" s="11"/>
      <c r="E34" s="11"/>
      <c r="F34" s="11"/>
      <c r="G34" s="11"/>
      <c r="H34" s="12"/>
      <c r="J34" s="22"/>
      <c r="K34" s="23"/>
      <c r="L34" s="23"/>
      <c r="M34" s="30"/>
      <c r="N34" s="31"/>
      <c r="O34" s="18"/>
      <c r="P34" s="12"/>
    </row>
    <row r="35" spans="1:16" ht="24" thickBot="1" x14ac:dyDescent="0.4">
      <c r="B35" s="10"/>
      <c r="C35" s="11"/>
      <c r="D35" s="11"/>
      <c r="E35" s="11"/>
      <c r="F35" s="11"/>
      <c r="G35" s="11"/>
      <c r="H35" s="12"/>
      <c r="J35" s="14"/>
      <c r="K35" s="15"/>
      <c r="L35" s="15"/>
      <c r="M35" s="60" t="s">
        <v>93</v>
      </c>
      <c r="N35" s="280" t="e">
        <f ca="1">O32-O33</f>
        <v>#VALUE!</v>
      </c>
      <c r="O35" s="281"/>
      <c r="P35" s="62" t="s">
        <v>1</v>
      </c>
    </row>
    <row r="36" spans="1:16" ht="13.5" thickBot="1" x14ac:dyDescent="0.25">
      <c r="B36" s="10"/>
      <c r="C36" s="11"/>
      <c r="D36" s="11"/>
      <c r="E36" s="11"/>
      <c r="F36" s="11"/>
      <c r="G36" s="11"/>
      <c r="H36" s="12"/>
    </row>
    <row r="37" spans="1:16" ht="13.5" thickBot="1" x14ac:dyDescent="0.25">
      <c r="B37" s="10"/>
      <c r="C37" s="11"/>
      <c r="D37" s="11"/>
      <c r="E37" s="11"/>
      <c r="F37" s="11"/>
      <c r="G37" s="11"/>
      <c r="H37" s="12"/>
      <c r="J37" s="103" t="s">
        <v>92</v>
      </c>
      <c r="K37" s="104"/>
      <c r="L37" s="104"/>
      <c r="M37" s="104"/>
      <c r="N37" s="105" t="s">
        <v>114</v>
      </c>
      <c r="O37" s="106"/>
      <c r="P37" s="107" t="s">
        <v>91</v>
      </c>
    </row>
    <row r="38" spans="1:16" x14ac:dyDescent="0.2">
      <c r="A38" s="21"/>
      <c r="B38" s="10"/>
      <c r="C38" s="11"/>
      <c r="D38" s="11"/>
      <c r="E38" s="11"/>
      <c r="F38" s="11"/>
      <c r="G38" s="11"/>
      <c r="H38" s="12"/>
    </row>
    <row r="39" spans="1:16" ht="15" x14ac:dyDescent="0.2">
      <c r="A39" s="21"/>
      <c r="B39" s="10"/>
      <c r="C39" s="11"/>
      <c r="D39" s="11"/>
      <c r="E39" s="11"/>
      <c r="F39" s="11"/>
      <c r="G39" s="11"/>
      <c r="H39" s="12"/>
      <c r="J39" s="100" t="s">
        <v>142</v>
      </c>
    </row>
    <row r="40" spans="1:16" x14ac:dyDescent="0.2">
      <c r="A40" s="21"/>
      <c r="B40" s="10"/>
      <c r="C40" s="11"/>
      <c r="D40" s="11"/>
      <c r="E40" s="11"/>
      <c r="F40" s="11"/>
      <c r="G40" s="11"/>
      <c r="H40" s="12"/>
    </row>
    <row r="41" spans="1:16" ht="15" x14ac:dyDescent="0.2">
      <c r="A41" s="21"/>
      <c r="B41" s="22"/>
      <c r="C41" s="23"/>
      <c r="D41" s="23"/>
      <c r="E41" s="23"/>
      <c r="F41" s="23"/>
      <c r="G41" s="23"/>
      <c r="H41" s="24"/>
      <c r="J41" s="100" t="s">
        <v>147</v>
      </c>
    </row>
    <row r="42" spans="1:16" ht="15" x14ac:dyDescent="0.2">
      <c r="A42" s="21"/>
      <c r="B42" s="22"/>
      <c r="C42" s="23"/>
      <c r="D42" s="23"/>
      <c r="E42" s="23"/>
      <c r="F42" s="23"/>
      <c r="G42" s="23"/>
      <c r="H42" s="24"/>
      <c r="J42" s="100" t="s">
        <v>146</v>
      </c>
    </row>
    <row r="43" spans="1:16" x14ac:dyDescent="0.2">
      <c r="A43" s="21"/>
      <c r="B43" s="22"/>
      <c r="C43" s="23"/>
      <c r="D43" s="23"/>
      <c r="E43" s="23"/>
      <c r="F43" s="23"/>
      <c r="G43" s="23"/>
      <c r="H43" s="24"/>
    </row>
    <row r="44" spans="1:16" ht="12.75" customHeight="1" x14ac:dyDescent="0.2">
      <c r="A44" s="21"/>
      <c r="B44" s="22"/>
      <c r="C44" s="23"/>
      <c r="D44" s="23"/>
      <c r="E44" s="23"/>
      <c r="F44" s="23"/>
      <c r="G44" s="23"/>
      <c r="H44" s="24"/>
      <c r="J44" s="100" t="s">
        <v>167</v>
      </c>
    </row>
    <row r="45" spans="1:16" ht="12.75" customHeight="1" x14ac:dyDescent="0.2">
      <c r="A45" s="21"/>
      <c r="B45" s="22"/>
      <c r="C45" s="25"/>
      <c r="D45" s="26"/>
      <c r="E45" s="23"/>
      <c r="F45" s="23"/>
      <c r="G45" s="25"/>
      <c r="H45" s="27"/>
      <c r="J45" s="23"/>
      <c r="K45" s="23"/>
      <c r="L45" s="23"/>
      <c r="M45" s="23"/>
      <c r="N45" s="23"/>
      <c r="O45" s="23"/>
      <c r="P45" s="23"/>
    </row>
    <row r="46" spans="1:16" x14ac:dyDescent="0.2">
      <c r="A46" s="21"/>
      <c r="B46" s="22"/>
      <c r="C46" s="23"/>
      <c r="D46" s="23"/>
      <c r="E46" s="23"/>
      <c r="F46" s="23"/>
      <c r="G46" s="23"/>
      <c r="H46" s="24"/>
      <c r="J46" s="25"/>
      <c r="K46" s="23"/>
      <c r="L46" s="25"/>
      <c r="M46" s="23"/>
      <c r="N46" s="25"/>
      <c r="O46" s="23"/>
      <c r="P46" s="23"/>
    </row>
    <row r="47" spans="1:16" x14ac:dyDescent="0.2">
      <c r="A47" s="21"/>
      <c r="B47" s="22"/>
      <c r="C47" s="23"/>
      <c r="D47" s="23"/>
      <c r="E47" s="23"/>
      <c r="F47" s="23"/>
      <c r="G47" s="23"/>
      <c r="H47" s="24"/>
      <c r="J47" s="25"/>
      <c r="K47" s="23"/>
      <c r="L47" s="25"/>
      <c r="M47" s="54"/>
      <c r="N47" s="55"/>
      <c r="O47" s="23"/>
      <c r="P47" s="23"/>
    </row>
    <row r="48" spans="1:16" x14ac:dyDescent="0.2">
      <c r="A48" s="21"/>
      <c r="B48" s="22"/>
      <c r="C48" s="23"/>
      <c r="D48" s="23"/>
      <c r="E48" s="23"/>
      <c r="F48" s="23"/>
      <c r="G48" s="23"/>
      <c r="H48" s="24"/>
      <c r="J48" s="25"/>
      <c r="K48" s="23"/>
      <c r="L48" s="25"/>
      <c r="M48" s="23"/>
      <c r="N48" s="48"/>
      <c r="O48" s="48"/>
      <c r="P48" s="23"/>
    </row>
    <row r="49" spans="2:16" x14ac:dyDescent="0.2">
      <c r="B49" s="22"/>
      <c r="C49" s="23"/>
      <c r="D49" s="23"/>
      <c r="E49" s="23"/>
      <c r="F49" s="23"/>
      <c r="G49" s="23"/>
      <c r="H49" s="24"/>
      <c r="J49" s="23"/>
      <c r="K49" s="23"/>
      <c r="L49" s="23"/>
      <c r="M49" s="23"/>
      <c r="N49" s="23"/>
      <c r="O49" s="23"/>
      <c r="P49" s="23"/>
    </row>
    <row r="50" spans="2:16" x14ac:dyDescent="0.2">
      <c r="B50" s="22"/>
      <c r="C50" s="23"/>
      <c r="D50" s="23"/>
      <c r="E50" s="23"/>
      <c r="F50" s="23"/>
      <c r="G50" s="23"/>
      <c r="H50" s="24"/>
    </row>
    <row r="51" spans="2:16" x14ac:dyDescent="0.2">
      <c r="B51" s="22"/>
      <c r="C51" s="23"/>
      <c r="D51" s="23"/>
      <c r="E51" s="23"/>
      <c r="F51" s="23"/>
      <c r="G51" s="23"/>
      <c r="H51" s="24"/>
    </row>
    <row r="52" spans="2:16" x14ac:dyDescent="0.2">
      <c r="B52" s="10"/>
      <c r="C52" s="11"/>
      <c r="D52" s="11"/>
      <c r="E52" s="11"/>
      <c r="F52" s="11"/>
      <c r="G52" s="11"/>
      <c r="H52" s="12"/>
    </row>
    <row r="53" spans="2:16" x14ac:dyDescent="0.2">
      <c r="B53" s="10"/>
      <c r="C53" s="11"/>
      <c r="D53" s="11"/>
      <c r="E53" s="11"/>
      <c r="F53" s="11"/>
      <c r="G53" s="11"/>
      <c r="H53" s="12"/>
    </row>
    <row r="54" spans="2:16" x14ac:dyDescent="0.2">
      <c r="B54" s="10"/>
      <c r="C54" s="11"/>
      <c r="D54" s="11"/>
      <c r="E54" s="11"/>
      <c r="F54" s="11"/>
      <c r="G54" s="11"/>
      <c r="H54" s="12"/>
    </row>
    <row r="55" spans="2:16" x14ac:dyDescent="0.2">
      <c r="B55" s="10"/>
      <c r="C55" s="11"/>
      <c r="D55" s="11"/>
      <c r="E55" s="11"/>
      <c r="F55" s="11"/>
      <c r="G55" s="11"/>
      <c r="H55" s="12"/>
    </row>
    <row r="56" spans="2:16" ht="13.5" thickBot="1" x14ac:dyDescent="0.25">
      <c r="B56" s="14"/>
      <c r="C56" s="15"/>
      <c r="D56" s="15"/>
      <c r="E56" s="15"/>
      <c r="F56" s="15"/>
      <c r="G56" s="15"/>
      <c r="H56" s="16"/>
    </row>
    <row r="57" spans="2:16" ht="23.25" x14ac:dyDescent="0.35">
      <c r="B57" s="119" t="s">
        <v>164</v>
      </c>
      <c r="C57" s="7"/>
      <c r="D57" s="7"/>
      <c r="E57" s="7"/>
      <c r="F57" s="7"/>
      <c r="G57" s="7"/>
      <c r="H57" s="8"/>
      <c r="J57" s="119" t="s">
        <v>129</v>
      </c>
      <c r="K57" s="7"/>
      <c r="L57" s="7"/>
      <c r="M57" s="7"/>
      <c r="N57" s="7"/>
      <c r="O57" s="7"/>
      <c r="P57" s="8"/>
    </row>
    <row r="58" spans="2:16" ht="12.75" customHeight="1" x14ac:dyDescent="0.2">
      <c r="B58" s="10"/>
      <c r="C58" s="11"/>
      <c r="D58" s="11"/>
      <c r="E58" s="11"/>
      <c r="F58" s="11"/>
      <c r="G58" s="11"/>
      <c r="H58" s="12"/>
      <c r="J58" s="10"/>
      <c r="K58" s="11"/>
      <c r="L58" s="11"/>
      <c r="M58" s="11"/>
      <c r="N58" s="11"/>
      <c r="O58" s="11"/>
      <c r="P58" s="12"/>
    </row>
    <row r="59" spans="2:16" x14ac:dyDescent="0.2">
      <c r="B59" s="10"/>
      <c r="C59" s="11"/>
      <c r="D59" s="11"/>
      <c r="E59" s="11"/>
      <c r="F59" s="11"/>
      <c r="G59" s="11"/>
      <c r="H59" s="12"/>
      <c r="J59" s="10"/>
      <c r="K59" s="11"/>
      <c r="L59" s="11"/>
      <c r="M59" s="11"/>
      <c r="N59" s="11"/>
      <c r="O59" s="11"/>
      <c r="P59" s="12"/>
    </row>
    <row r="60" spans="2:16" x14ac:dyDescent="0.2">
      <c r="B60" s="10"/>
      <c r="C60" s="11"/>
      <c r="D60" s="11"/>
      <c r="E60" s="11"/>
      <c r="F60" s="11"/>
      <c r="G60" s="11"/>
      <c r="H60" s="12"/>
      <c r="J60" s="10"/>
      <c r="K60" s="120"/>
      <c r="L60" s="11"/>
      <c r="M60" s="11"/>
      <c r="N60" s="11"/>
      <c r="O60" s="11"/>
      <c r="P60" s="12"/>
    </row>
    <row r="61" spans="2:16" x14ac:dyDescent="0.2">
      <c r="B61" s="10"/>
      <c r="C61" s="11"/>
      <c r="D61" s="11"/>
      <c r="E61" s="11"/>
      <c r="F61" s="11"/>
      <c r="G61" s="11"/>
      <c r="H61" s="12"/>
      <c r="J61" s="10"/>
      <c r="K61" s="120"/>
      <c r="L61" s="11"/>
      <c r="M61" s="11"/>
      <c r="N61" s="11"/>
      <c r="O61" s="11"/>
      <c r="P61" s="12"/>
    </row>
    <row r="62" spans="2:16" x14ac:dyDescent="0.2">
      <c r="B62" s="10"/>
      <c r="C62" s="11"/>
      <c r="D62" s="11"/>
      <c r="E62" s="11"/>
      <c r="F62" s="11"/>
      <c r="G62" s="11"/>
      <c r="H62" s="12"/>
      <c r="J62" s="10"/>
      <c r="K62" s="120"/>
      <c r="L62" s="11"/>
      <c r="M62" s="11"/>
      <c r="N62" s="11"/>
      <c r="O62" s="11"/>
      <c r="P62" s="12"/>
    </row>
    <row r="63" spans="2:16" x14ac:dyDescent="0.2">
      <c r="B63" s="10"/>
      <c r="C63" s="11"/>
      <c r="D63" s="11"/>
      <c r="E63" s="11"/>
      <c r="F63" s="11"/>
      <c r="G63" s="11"/>
      <c r="H63" s="12"/>
      <c r="J63" s="10"/>
      <c r="K63" s="120"/>
      <c r="L63" s="11"/>
      <c r="M63" s="11"/>
      <c r="N63" s="11"/>
      <c r="O63" s="11"/>
      <c r="P63" s="12"/>
    </row>
    <row r="64" spans="2:16" x14ac:dyDescent="0.2">
      <c r="B64" s="10"/>
      <c r="C64" s="11"/>
      <c r="D64" s="11"/>
      <c r="E64" s="11"/>
      <c r="F64" s="11"/>
      <c r="G64" s="11"/>
      <c r="H64" s="12"/>
      <c r="J64" s="10"/>
      <c r="K64" s="120"/>
      <c r="L64" s="11"/>
      <c r="M64" s="11"/>
      <c r="N64" s="11"/>
      <c r="O64" s="11"/>
      <c r="P64" s="12"/>
    </row>
    <row r="65" spans="2:17" x14ac:dyDescent="0.2">
      <c r="B65" s="10"/>
      <c r="C65" s="11"/>
      <c r="D65" s="11"/>
      <c r="E65" s="11"/>
      <c r="F65" s="11"/>
      <c r="G65" s="11"/>
      <c r="H65" s="12"/>
      <c r="J65" s="10"/>
      <c r="K65" s="120"/>
      <c r="L65" s="11"/>
      <c r="M65" s="11"/>
      <c r="N65" s="11"/>
      <c r="O65" s="11"/>
      <c r="P65" s="12"/>
    </row>
    <row r="66" spans="2:17" x14ac:dyDescent="0.2">
      <c r="B66" s="22"/>
      <c r="C66" s="23"/>
      <c r="D66" s="23"/>
      <c r="E66" s="23"/>
      <c r="F66" s="23"/>
      <c r="G66" s="23"/>
      <c r="H66" s="24"/>
      <c r="J66" s="10"/>
      <c r="K66" s="120"/>
      <c r="L66" s="11"/>
      <c r="M66" s="11"/>
      <c r="N66" s="11"/>
      <c r="O66" s="11"/>
      <c r="P66" s="12"/>
    </row>
    <row r="67" spans="2:17" x14ac:dyDescent="0.2">
      <c r="B67" s="22"/>
      <c r="C67" s="23"/>
      <c r="D67" s="23"/>
      <c r="E67" s="23"/>
      <c r="F67" s="23"/>
      <c r="G67" s="23"/>
      <c r="H67" s="24"/>
      <c r="J67" s="10"/>
      <c r="K67" s="120"/>
      <c r="L67" s="11"/>
      <c r="M67" s="11"/>
      <c r="N67" s="11"/>
      <c r="O67" s="11"/>
      <c r="P67" s="12"/>
    </row>
    <row r="68" spans="2:17" x14ac:dyDescent="0.2">
      <c r="B68" s="22"/>
      <c r="C68" s="23"/>
      <c r="D68" s="23"/>
      <c r="E68" s="23"/>
      <c r="F68" s="23"/>
      <c r="G68" s="23"/>
      <c r="H68" s="24"/>
      <c r="J68" s="10"/>
      <c r="K68" s="120"/>
      <c r="L68" s="11"/>
      <c r="M68" s="11"/>
      <c r="N68" s="11"/>
      <c r="O68" s="11"/>
      <c r="P68" s="12"/>
    </row>
    <row r="69" spans="2:17" x14ac:dyDescent="0.2">
      <c r="B69" s="22"/>
      <c r="C69" s="23"/>
      <c r="D69" s="23"/>
      <c r="E69" s="23"/>
      <c r="F69" s="23"/>
      <c r="G69" s="23"/>
      <c r="H69" s="24"/>
      <c r="J69" s="10"/>
      <c r="K69" s="120"/>
      <c r="L69" s="11"/>
      <c r="M69" s="11"/>
      <c r="N69" s="11"/>
      <c r="O69" s="11"/>
      <c r="P69" s="12"/>
    </row>
    <row r="70" spans="2:17" x14ac:dyDescent="0.2">
      <c r="B70" s="22"/>
      <c r="C70" s="25"/>
      <c r="D70" s="26"/>
      <c r="E70" s="23"/>
      <c r="F70" s="23"/>
      <c r="G70" s="25"/>
      <c r="H70" s="27"/>
      <c r="J70" s="10"/>
      <c r="K70" s="120"/>
      <c r="L70" s="11"/>
      <c r="M70" s="11"/>
      <c r="N70" s="11"/>
      <c r="O70" s="11"/>
      <c r="P70" s="12"/>
    </row>
    <row r="71" spans="2:17" x14ac:dyDescent="0.2">
      <c r="B71" s="22"/>
      <c r="C71" s="23"/>
      <c r="D71" s="23"/>
      <c r="E71" s="23"/>
      <c r="F71" s="23"/>
      <c r="G71" s="23"/>
      <c r="H71" s="24"/>
      <c r="J71" s="10"/>
      <c r="K71" s="120"/>
      <c r="L71" s="11"/>
      <c r="M71" s="11"/>
      <c r="N71" s="11"/>
      <c r="O71" s="11"/>
      <c r="P71" s="12"/>
    </row>
    <row r="72" spans="2:17" x14ac:dyDescent="0.2">
      <c r="B72" s="22"/>
      <c r="C72" s="23"/>
      <c r="D72" s="23"/>
      <c r="E72" s="23"/>
      <c r="F72" s="23"/>
      <c r="G72" s="23"/>
      <c r="H72" s="24"/>
      <c r="J72" s="10"/>
      <c r="K72" s="11"/>
      <c r="L72" s="11"/>
      <c r="M72" s="11"/>
      <c r="N72" s="11"/>
      <c r="O72" s="11"/>
      <c r="P72" s="12"/>
    </row>
    <row r="73" spans="2:17" x14ac:dyDescent="0.2">
      <c r="B73" s="22"/>
      <c r="C73" s="23"/>
      <c r="D73" s="23"/>
      <c r="E73" s="23"/>
      <c r="F73" s="23"/>
      <c r="G73" s="23"/>
      <c r="H73" s="24"/>
      <c r="J73" s="10"/>
      <c r="K73" s="11"/>
      <c r="L73" s="11"/>
      <c r="M73" s="11"/>
      <c r="N73" s="11"/>
      <c r="O73" s="11"/>
      <c r="P73" s="12"/>
    </row>
    <row r="74" spans="2:17" x14ac:dyDescent="0.2">
      <c r="B74" s="22"/>
      <c r="C74" s="23"/>
      <c r="D74" s="23"/>
      <c r="E74" s="23"/>
      <c r="F74" s="23"/>
      <c r="G74" s="23"/>
      <c r="H74" s="24"/>
      <c r="J74" s="10"/>
      <c r="K74" s="11"/>
      <c r="L74" s="11"/>
      <c r="M74" s="11"/>
      <c r="N74" s="11"/>
      <c r="O74" s="11"/>
      <c r="P74" s="12"/>
    </row>
    <row r="75" spans="2:17" x14ac:dyDescent="0.2">
      <c r="B75" s="22"/>
      <c r="C75" s="23"/>
      <c r="D75" s="23"/>
      <c r="E75" s="23"/>
      <c r="F75" s="23"/>
      <c r="G75" s="23"/>
      <c r="H75" s="24"/>
      <c r="J75" s="10"/>
      <c r="K75" s="11"/>
      <c r="L75" s="11"/>
      <c r="M75" s="11"/>
      <c r="N75" s="11"/>
      <c r="O75" s="11"/>
      <c r="P75" s="12"/>
    </row>
    <row r="76" spans="2:17" x14ac:dyDescent="0.2">
      <c r="B76" s="22"/>
      <c r="C76" s="23"/>
      <c r="D76" s="23"/>
      <c r="E76" s="23"/>
      <c r="F76" s="23"/>
      <c r="G76" s="23"/>
      <c r="H76" s="24"/>
      <c r="J76" s="10"/>
      <c r="K76" s="11"/>
      <c r="L76" s="11"/>
      <c r="M76" s="11"/>
      <c r="N76" s="11"/>
      <c r="O76" s="11"/>
      <c r="P76" s="12"/>
    </row>
    <row r="77" spans="2:17" x14ac:dyDescent="0.2">
      <c r="B77" s="10"/>
      <c r="C77" s="11"/>
      <c r="D77" s="11"/>
      <c r="E77" s="11"/>
      <c r="F77" s="11"/>
      <c r="G77" s="11"/>
      <c r="H77" s="12"/>
      <c r="J77" s="10"/>
      <c r="K77" s="11"/>
      <c r="L77" s="11"/>
      <c r="M77" s="11"/>
      <c r="N77" s="11"/>
      <c r="O77" s="11"/>
      <c r="P77" s="12"/>
    </row>
    <row r="78" spans="2:17" x14ac:dyDescent="0.2">
      <c r="B78" s="10"/>
      <c r="C78" s="11"/>
      <c r="D78" s="11"/>
      <c r="E78" s="11"/>
      <c r="F78" s="11"/>
      <c r="G78" s="11"/>
      <c r="H78" s="12"/>
      <c r="J78" s="10"/>
      <c r="K78" s="11"/>
      <c r="L78" s="11"/>
      <c r="M78" s="11"/>
      <c r="N78" s="11"/>
      <c r="O78" s="11"/>
      <c r="P78" s="12"/>
    </row>
    <row r="79" spans="2:17" x14ac:dyDescent="0.2">
      <c r="B79" s="10"/>
      <c r="C79" s="11"/>
      <c r="D79" s="11"/>
      <c r="E79" s="11"/>
      <c r="F79" s="11"/>
      <c r="G79" s="11"/>
      <c r="H79" s="12"/>
      <c r="J79" s="10"/>
      <c r="K79" s="11"/>
      <c r="L79" s="11"/>
      <c r="M79" s="11"/>
      <c r="N79" s="11"/>
      <c r="O79" s="11"/>
      <c r="P79" s="12"/>
      <c r="Q79" s="23"/>
    </row>
    <row r="80" spans="2:17" x14ac:dyDescent="0.2">
      <c r="B80" s="10"/>
      <c r="C80" s="11"/>
      <c r="D80" s="11"/>
      <c r="E80" s="11"/>
      <c r="F80" s="11"/>
      <c r="G80" s="11"/>
      <c r="H80" s="12"/>
      <c r="J80" s="10"/>
      <c r="K80" s="11"/>
      <c r="L80" s="11"/>
      <c r="M80" s="11"/>
      <c r="N80" s="11"/>
      <c r="O80" s="11"/>
      <c r="P80" s="12"/>
      <c r="Q80" s="23"/>
    </row>
    <row r="81" spans="2:17" ht="13.5" thickBot="1" x14ac:dyDescent="0.25">
      <c r="B81" s="14"/>
      <c r="C81" s="15"/>
      <c r="D81" s="15"/>
      <c r="E81" s="15"/>
      <c r="F81" s="15"/>
      <c r="G81" s="15"/>
      <c r="H81" s="16"/>
      <c r="J81" s="14"/>
      <c r="K81" s="15"/>
      <c r="L81" s="15"/>
      <c r="M81" s="15"/>
      <c r="N81" s="15"/>
      <c r="O81" s="15"/>
      <c r="P81" s="16"/>
      <c r="Q81" s="23"/>
    </row>
    <row r="82" spans="2:17" x14ac:dyDescent="0.2">
      <c r="B82" s="7"/>
      <c r="C82" s="7"/>
      <c r="D82" s="7"/>
      <c r="E82" s="7"/>
      <c r="F82" s="7"/>
      <c r="G82" s="7"/>
      <c r="H82" s="7"/>
      <c r="J82" s="23"/>
      <c r="K82" s="23"/>
      <c r="L82" s="23"/>
      <c r="M82" s="23"/>
      <c r="N82" s="25"/>
      <c r="O82" s="23"/>
      <c r="P82" s="23"/>
      <c r="Q82" s="23"/>
    </row>
    <row r="83" spans="2:17" x14ac:dyDescent="0.2">
      <c r="B83" s="11"/>
      <c r="C83" s="11"/>
      <c r="D83" s="11"/>
      <c r="E83" s="11"/>
      <c r="F83" s="11"/>
      <c r="G83" s="11"/>
      <c r="H83" s="11"/>
      <c r="J83" s="23"/>
      <c r="K83" s="19"/>
      <c r="L83" s="23"/>
      <c r="M83" s="25"/>
      <c r="N83" s="23"/>
      <c r="O83" s="19"/>
      <c r="P83" s="23"/>
      <c r="Q83" s="23"/>
    </row>
    <row r="84" spans="2:17" x14ac:dyDescent="0.2">
      <c r="B84" s="11"/>
      <c r="C84" s="11"/>
      <c r="D84" s="11"/>
      <c r="E84" s="11"/>
      <c r="F84" s="11"/>
      <c r="G84" s="11"/>
      <c r="H84" s="11"/>
      <c r="J84" s="23"/>
      <c r="K84" s="23"/>
      <c r="L84" s="54"/>
      <c r="M84" s="23"/>
      <c r="N84" s="47"/>
      <c r="O84" s="48"/>
      <c r="P84" s="56"/>
      <c r="Q84" s="23"/>
    </row>
    <row r="85" spans="2:17" x14ac:dyDescent="0.2">
      <c r="B85" s="11"/>
      <c r="C85" s="11"/>
      <c r="D85" s="11"/>
      <c r="E85" s="11"/>
      <c r="F85" s="11"/>
      <c r="G85" s="11"/>
      <c r="H85" s="11"/>
      <c r="J85" s="23"/>
      <c r="K85" s="23"/>
      <c r="L85" s="23"/>
      <c r="M85" s="23"/>
      <c r="N85" s="23"/>
      <c r="O85" s="23"/>
      <c r="P85" s="23"/>
      <c r="Q85" s="23"/>
    </row>
    <row r="86" spans="2:17" x14ac:dyDescent="0.2">
      <c r="B86" s="11"/>
      <c r="C86" s="11"/>
      <c r="D86" s="11"/>
      <c r="E86" s="11"/>
      <c r="F86" s="11"/>
      <c r="G86" s="11"/>
      <c r="H86" s="11"/>
      <c r="J86" s="23"/>
      <c r="K86" s="23"/>
      <c r="L86" s="23"/>
      <c r="M86" s="23"/>
      <c r="N86" s="23"/>
      <c r="O86" s="23"/>
      <c r="P86" s="23"/>
      <c r="Q86" s="23"/>
    </row>
    <row r="87" spans="2:17" x14ac:dyDescent="0.2">
      <c r="J87" s="23"/>
      <c r="K87" s="23"/>
      <c r="L87" s="23"/>
      <c r="M87" s="23"/>
      <c r="N87" s="23"/>
      <c r="O87" s="23"/>
      <c r="P87" s="23"/>
      <c r="Q87" s="23"/>
    </row>
    <row r="88" spans="2:17" x14ac:dyDescent="0.2">
      <c r="J88" s="23"/>
      <c r="K88" s="23"/>
      <c r="L88" s="23"/>
      <c r="M88" s="23"/>
      <c r="N88" s="25"/>
      <c r="O88" s="23"/>
      <c r="P88" s="23"/>
      <c r="Q88" s="23"/>
    </row>
    <row r="89" spans="2:17" x14ac:dyDescent="0.2">
      <c r="J89" s="23"/>
      <c r="K89" s="23"/>
      <c r="L89" s="23"/>
      <c r="M89" s="23"/>
      <c r="N89" s="23"/>
      <c r="O89" s="53"/>
      <c r="P89" s="23"/>
      <c r="Q89" s="23"/>
    </row>
    <row r="90" spans="2:17" x14ac:dyDescent="0.2">
      <c r="J90" s="23"/>
      <c r="K90" s="23"/>
      <c r="L90" s="23"/>
      <c r="M90" s="23"/>
      <c r="N90" s="30"/>
      <c r="O90" s="26"/>
      <c r="P90" s="23"/>
      <c r="Q90" s="23"/>
    </row>
    <row r="91" spans="2:17" x14ac:dyDescent="0.2">
      <c r="J91" s="23"/>
      <c r="K91" s="23"/>
      <c r="L91" s="23"/>
      <c r="M91" s="23"/>
      <c r="N91" s="30"/>
      <c r="O91" s="26"/>
      <c r="P91" s="23"/>
      <c r="Q91" s="23"/>
    </row>
    <row r="92" spans="2:17" x14ac:dyDescent="0.2">
      <c r="J92" s="30"/>
      <c r="K92" s="23"/>
      <c r="L92" s="30"/>
      <c r="M92" s="23"/>
      <c r="N92" s="30"/>
      <c r="O92" s="54"/>
      <c r="P92" s="23"/>
      <c r="Q92" s="23"/>
    </row>
    <row r="93" spans="2:17" x14ac:dyDescent="0.2">
      <c r="J93" s="30"/>
      <c r="K93" s="19"/>
      <c r="L93" s="30"/>
      <c r="M93" s="54"/>
      <c r="N93" s="47"/>
      <c r="O93" s="48"/>
      <c r="P93" s="56"/>
      <c r="Q93" s="23"/>
    </row>
    <row r="94" spans="2:17" x14ac:dyDescent="0.2">
      <c r="J94" s="23"/>
      <c r="K94" s="23"/>
      <c r="L94" s="23"/>
      <c r="M94" s="23"/>
      <c r="N94" s="23"/>
      <c r="O94" s="23"/>
      <c r="P94" s="23"/>
      <c r="Q94" s="23"/>
    </row>
    <row r="95" spans="2:17" x14ac:dyDescent="0.2">
      <c r="J95" s="23"/>
      <c r="K95" s="23"/>
      <c r="L95" s="23"/>
      <c r="M95" s="23"/>
      <c r="N95" s="23"/>
      <c r="O95" s="23"/>
      <c r="P95" s="23"/>
      <c r="Q95" s="23"/>
    </row>
    <row r="96" spans="2:17" x14ac:dyDescent="0.2">
      <c r="J96" s="23"/>
      <c r="K96" s="23"/>
      <c r="L96" s="23"/>
      <c r="M96" s="23"/>
      <c r="N96" s="23"/>
      <c r="O96" s="23"/>
      <c r="P96" s="23"/>
      <c r="Q96" s="23"/>
    </row>
    <row r="97" spans="10:17" x14ac:dyDescent="0.2">
      <c r="J97" s="25"/>
      <c r="K97" s="23"/>
      <c r="L97" s="25"/>
      <c r="M97" s="23"/>
      <c r="N97" s="25"/>
      <c r="O97" s="53"/>
      <c r="P97" s="23"/>
      <c r="Q97" s="23"/>
    </row>
    <row r="98" spans="10:17" x14ac:dyDescent="0.2">
      <c r="J98" s="25"/>
      <c r="K98" s="23"/>
      <c r="L98" s="25"/>
      <c r="M98" s="54"/>
      <c r="N98" s="55"/>
      <c r="O98" s="23"/>
      <c r="P98" s="23"/>
      <c r="Q98" s="23"/>
    </row>
    <row r="99" spans="10:17" x14ac:dyDescent="0.2">
      <c r="J99" s="25"/>
      <c r="K99" s="54"/>
      <c r="L99" s="25"/>
      <c r="M99" s="23"/>
      <c r="N99" s="48"/>
      <c r="O99" s="48"/>
      <c r="P99" s="56"/>
      <c r="Q99" s="23"/>
    </row>
    <row r="100" spans="10:17" x14ac:dyDescent="0.2">
      <c r="J100" s="23"/>
      <c r="K100" s="23"/>
      <c r="L100" s="23"/>
      <c r="M100" s="23"/>
      <c r="N100" s="23"/>
      <c r="O100" s="23"/>
      <c r="P100" s="23"/>
      <c r="Q100" s="23"/>
    </row>
    <row r="101" spans="10:17" x14ac:dyDescent="0.2">
      <c r="J101" s="23"/>
      <c r="K101" s="23"/>
      <c r="L101" s="23"/>
      <c r="M101" s="23"/>
      <c r="N101" s="23"/>
      <c r="O101" s="23"/>
      <c r="P101" s="23"/>
      <c r="Q101" s="23"/>
    </row>
    <row r="102" spans="10:17" x14ac:dyDescent="0.2">
      <c r="J102" s="23"/>
      <c r="K102" s="23"/>
      <c r="L102" s="23"/>
      <c r="M102" s="23"/>
      <c r="N102" s="23"/>
      <c r="O102" s="23"/>
      <c r="P102" s="23"/>
      <c r="Q102" s="23"/>
    </row>
    <row r="103" spans="10:17" x14ac:dyDescent="0.2">
      <c r="J103" s="30"/>
      <c r="K103" s="23"/>
      <c r="L103" s="30"/>
      <c r="M103" s="23"/>
      <c r="N103" s="30"/>
      <c r="O103" s="23"/>
      <c r="P103" s="23"/>
      <c r="Q103" s="23"/>
    </row>
    <row r="104" spans="10:17" x14ac:dyDescent="0.2">
      <c r="J104" s="30"/>
      <c r="K104" s="23"/>
      <c r="L104" s="30"/>
      <c r="M104" s="23"/>
      <c r="N104" s="30"/>
      <c r="O104" s="23"/>
      <c r="P104" s="23"/>
      <c r="Q104" s="23"/>
    </row>
    <row r="105" spans="10:17" x14ac:dyDescent="0.2">
      <c r="J105" s="30"/>
      <c r="K105" s="23"/>
      <c r="L105" s="30"/>
      <c r="M105" s="53"/>
      <c r="N105" s="30"/>
      <c r="O105" s="26"/>
      <c r="P105" s="23"/>
      <c r="Q105" s="23"/>
    </row>
    <row r="106" spans="10:17" x14ac:dyDescent="0.2">
      <c r="J106" s="30"/>
      <c r="K106" s="23"/>
      <c r="L106" s="30"/>
      <c r="M106" s="53"/>
      <c r="N106" s="30"/>
      <c r="O106" s="26"/>
      <c r="P106" s="23"/>
      <c r="Q106" s="23"/>
    </row>
    <row r="107" spans="10:17" x14ac:dyDescent="0.2">
      <c r="J107" s="30"/>
      <c r="K107" s="54"/>
      <c r="L107" s="30"/>
      <c r="M107" s="26"/>
      <c r="N107" s="30"/>
      <c r="O107" s="57"/>
      <c r="P107" s="23"/>
      <c r="Q107" s="23"/>
    </row>
    <row r="108" spans="10:17" x14ac:dyDescent="0.2">
      <c r="J108" s="30"/>
      <c r="K108" s="23"/>
      <c r="L108" s="30"/>
      <c r="M108" s="26"/>
      <c r="N108" s="30"/>
      <c r="O108" s="57"/>
      <c r="P108" s="23"/>
      <c r="Q108" s="23"/>
    </row>
    <row r="109" spans="10:17" x14ac:dyDescent="0.2">
      <c r="J109" s="30"/>
      <c r="K109" s="23"/>
      <c r="L109" s="30"/>
      <c r="M109" s="53"/>
      <c r="N109" s="30"/>
      <c r="O109" s="23"/>
      <c r="P109" s="23"/>
      <c r="Q109" s="23"/>
    </row>
    <row r="110" spans="10:17" x14ac:dyDescent="0.2">
      <c r="J110" s="30"/>
      <c r="K110" s="19"/>
      <c r="L110" s="58"/>
      <c r="M110" s="59"/>
      <c r="N110" s="23"/>
      <c r="O110" s="48"/>
      <c r="P110" s="56"/>
      <c r="Q110" s="23"/>
    </row>
    <row r="111" spans="10:17" x14ac:dyDescent="0.2">
      <c r="J111" s="23"/>
      <c r="K111" s="23"/>
      <c r="L111" s="23"/>
      <c r="M111" s="23"/>
      <c r="N111" s="23"/>
      <c r="O111" s="23"/>
      <c r="P111" s="23"/>
      <c r="Q111" s="23"/>
    </row>
    <row r="112" spans="10:17" x14ac:dyDescent="0.2">
      <c r="J112" s="23"/>
      <c r="K112" s="23"/>
      <c r="L112" s="23"/>
      <c r="M112" s="23"/>
      <c r="N112" s="23"/>
      <c r="O112" s="23"/>
      <c r="P112" s="23"/>
      <c r="Q112" s="23"/>
    </row>
    <row r="113" spans="10:17" x14ac:dyDescent="0.2">
      <c r="J113" s="23"/>
      <c r="K113" s="23"/>
      <c r="L113" s="23"/>
      <c r="M113" s="23"/>
      <c r="N113" s="23"/>
      <c r="O113" s="30"/>
      <c r="P113" s="23"/>
      <c r="Q113" s="23"/>
    </row>
    <row r="114" spans="10:17" x14ac:dyDescent="0.2">
      <c r="J114" s="23"/>
      <c r="K114" s="23"/>
      <c r="L114" s="23"/>
      <c r="M114" s="23"/>
      <c r="N114" s="23"/>
      <c r="O114" s="30"/>
      <c r="P114" s="26"/>
      <c r="Q114" s="23"/>
    </row>
    <row r="115" spans="10:17" x14ac:dyDescent="0.2">
      <c r="J115" s="23"/>
      <c r="K115" s="23"/>
      <c r="L115" s="23"/>
      <c r="M115" s="23"/>
      <c r="N115" s="23"/>
      <c r="O115" s="30"/>
      <c r="P115" s="23"/>
      <c r="Q115" s="23"/>
    </row>
    <row r="116" spans="10:17" x14ac:dyDescent="0.2">
      <c r="J116" s="23"/>
      <c r="K116" s="23"/>
      <c r="L116" s="23"/>
      <c r="M116" s="23"/>
      <c r="N116" s="31"/>
      <c r="O116" s="19"/>
      <c r="P116" s="23"/>
      <c r="Q116" s="23"/>
    </row>
    <row r="117" spans="10:17" x14ac:dyDescent="0.2">
      <c r="J117" s="23"/>
      <c r="K117" s="23"/>
      <c r="L117" s="23"/>
      <c r="M117" s="23"/>
      <c r="N117" s="47"/>
      <c r="O117" s="48"/>
      <c r="P117" s="56"/>
      <c r="Q117" s="23"/>
    </row>
    <row r="118" spans="10:17" x14ac:dyDescent="0.2">
      <c r="J118" s="23"/>
      <c r="K118" s="23"/>
      <c r="L118" s="23"/>
      <c r="M118" s="23"/>
      <c r="N118" s="23"/>
      <c r="O118" s="23"/>
      <c r="P118" s="23"/>
      <c r="Q118" s="23"/>
    </row>
    <row r="119" spans="10:17" x14ac:dyDescent="0.2">
      <c r="J119" s="23"/>
      <c r="K119" s="23"/>
      <c r="L119" s="23"/>
      <c r="M119" s="23"/>
      <c r="N119" s="23"/>
      <c r="O119" s="23"/>
      <c r="P119" s="23"/>
      <c r="Q119" s="23"/>
    </row>
    <row r="120" spans="10:17" x14ac:dyDescent="0.2">
      <c r="J120" s="23"/>
      <c r="K120" s="23"/>
      <c r="L120" s="23"/>
      <c r="M120" s="23"/>
      <c r="N120" s="23"/>
      <c r="O120" s="23"/>
      <c r="P120" s="23"/>
      <c r="Q120" s="23"/>
    </row>
    <row r="121" spans="10:17" x14ac:dyDescent="0.2">
      <c r="J121" s="23"/>
      <c r="K121" s="23"/>
      <c r="L121" s="23"/>
      <c r="M121" s="23"/>
      <c r="N121" s="23"/>
      <c r="O121" s="23"/>
      <c r="P121" s="23"/>
      <c r="Q121" s="23"/>
    </row>
    <row r="122" spans="10:17" x14ac:dyDescent="0.2">
      <c r="J122" s="23"/>
      <c r="K122" s="23"/>
      <c r="L122" s="23"/>
      <c r="M122" s="23"/>
      <c r="N122" s="23"/>
      <c r="O122" s="19"/>
      <c r="P122" s="23"/>
      <c r="Q122" s="23"/>
    </row>
    <row r="123" spans="10:17" x14ac:dyDescent="0.2">
      <c r="J123" s="23"/>
      <c r="K123" s="23"/>
      <c r="L123" s="23"/>
      <c r="M123" s="30"/>
      <c r="N123" s="30"/>
      <c r="O123" s="18"/>
      <c r="P123" s="23"/>
      <c r="Q123" s="23"/>
    </row>
    <row r="124" spans="10:17" x14ac:dyDescent="0.2">
      <c r="J124" s="23"/>
      <c r="K124" s="23"/>
      <c r="L124" s="23"/>
      <c r="M124" s="30"/>
      <c r="N124" s="30"/>
      <c r="O124" s="18"/>
      <c r="P124" s="23"/>
      <c r="Q124" s="23"/>
    </row>
    <row r="125" spans="10:17" x14ac:dyDescent="0.2">
      <c r="J125" s="23"/>
      <c r="K125" s="23"/>
      <c r="L125" s="23"/>
      <c r="M125" s="30"/>
      <c r="N125" s="31"/>
      <c r="O125" s="18"/>
      <c r="P125" s="23"/>
      <c r="Q125" s="23"/>
    </row>
    <row r="126" spans="10:17" x14ac:dyDescent="0.2">
      <c r="J126" s="23"/>
      <c r="K126" s="23"/>
      <c r="L126" s="23"/>
      <c r="M126" s="30"/>
      <c r="N126" s="30"/>
      <c r="O126" s="18"/>
      <c r="P126" s="26"/>
      <c r="Q126" s="23"/>
    </row>
    <row r="127" spans="10:17" x14ac:dyDescent="0.2">
      <c r="J127" s="23"/>
      <c r="K127" s="23"/>
      <c r="L127" s="23"/>
      <c r="M127" s="23"/>
      <c r="N127" s="47"/>
      <c r="O127" s="48"/>
      <c r="P127" s="49"/>
      <c r="Q127" s="23"/>
    </row>
    <row r="128" spans="10:17" x14ac:dyDescent="0.2">
      <c r="J128" s="23"/>
      <c r="K128" s="23"/>
      <c r="L128" s="23"/>
      <c r="M128" s="23"/>
      <c r="N128" s="23"/>
      <c r="O128" s="23"/>
      <c r="P128" s="23"/>
      <c r="Q128" s="23"/>
    </row>
    <row r="129" spans="10:17" x14ac:dyDescent="0.2">
      <c r="J129" s="23"/>
      <c r="K129" s="23"/>
      <c r="L129" s="23"/>
      <c r="M129" s="23"/>
      <c r="N129" s="23"/>
      <c r="O129" s="23"/>
      <c r="P129" s="23"/>
      <c r="Q129" s="23"/>
    </row>
    <row r="130" spans="10:17" x14ac:dyDescent="0.2">
      <c r="J130" s="23"/>
      <c r="K130" s="23"/>
      <c r="L130" s="23"/>
      <c r="M130" s="23"/>
      <c r="N130" s="23"/>
      <c r="O130" s="23"/>
      <c r="P130" s="23"/>
      <c r="Q130" s="23"/>
    </row>
    <row r="131" spans="10:17" x14ac:dyDescent="0.2">
      <c r="J131" s="23"/>
      <c r="K131" s="23"/>
      <c r="L131" s="23"/>
      <c r="M131" s="23"/>
      <c r="N131" s="23"/>
      <c r="O131" s="19"/>
      <c r="P131" s="26"/>
      <c r="Q131" s="23"/>
    </row>
    <row r="132" spans="10:17" x14ac:dyDescent="0.2">
      <c r="J132" s="23"/>
      <c r="K132" s="23"/>
      <c r="L132" s="23"/>
      <c r="M132" s="23"/>
      <c r="N132" s="30"/>
      <c r="O132" s="19"/>
      <c r="P132" s="23"/>
      <c r="Q132" s="23"/>
    </row>
    <row r="133" spans="10:17" x14ac:dyDescent="0.2">
      <c r="J133" s="23"/>
      <c r="K133" s="23"/>
      <c r="L133" s="23"/>
      <c r="M133" s="23"/>
      <c r="N133" s="31"/>
      <c r="O133" s="19"/>
      <c r="P133" s="23"/>
      <c r="Q133" s="23"/>
    </row>
    <row r="134" spans="10:17" x14ac:dyDescent="0.2">
      <c r="J134" s="23"/>
      <c r="K134" s="23"/>
      <c r="L134" s="23"/>
      <c r="M134" s="23"/>
      <c r="N134" s="47"/>
      <c r="O134" s="48"/>
      <c r="P134" s="49"/>
      <c r="Q134" s="23"/>
    </row>
    <row r="135" spans="10:17" x14ac:dyDescent="0.2">
      <c r="J135" s="23"/>
      <c r="K135" s="23"/>
      <c r="L135" s="23"/>
      <c r="M135" s="23"/>
      <c r="N135" s="23"/>
      <c r="O135" s="23"/>
      <c r="P135" s="23"/>
      <c r="Q135" s="23"/>
    </row>
    <row r="136" spans="10:17" x14ac:dyDescent="0.2">
      <c r="J136" s="23"/>
      <c r="K136" s="23"/>
      <c r="L136" s="23"/>
      <c r="M136" s="25"/>
      <c r="N136" s="23"/>
      <c r="O136" s="23"/>
      <c r="P136" s="23"/>
      <c r="Q136" s="23"/>
    </row>
    <row r="137" spans="10:17" x14ac:dyDescent="0.2">
      <c r="J137" s="23"/>
      <c r="K137" s="23"/>
      <c r="L137" s="23"/>
      <c r="M137" s="25"/>
      <c r="N137" s="23"/>
      <c r="O137" s="23"/>
      <c r="P137" s="23"/>
      <c r="Q137" s="23"/>
    </row>
    <row r="138" spans="10:17" x14ac:dyDescent="0.2">
      <c r="J138" s="23"/>
      <c r="K138" s="23"/>
      <c r="L138" s="23"/>
      <c r="M138" s="23"/>
      <c r="N138" s="23"/>
      <c r="O138" s="19"/>
      <c r="P138" s="23"/>
      <c r="Q138" s="23"/>
    </row>
    <row r="139" spans="10:17" x14ac:dyDescent="0.2">
      <c r="J139" s="23"/>
      <c r="K139" s="23"/>
      <c r="L139" s="23"/>
      <c r="M139" s="30"/>
      <c r="N139" s="50"/>
      <c r="O139" s="23"/>
      <c r="P139" s="23"/>
      <c r="Q139" s="23"/>
    </row>
    <row r="140" spans="10:17" x14ac:dyDescent="0.2">
      <c r="J140" s="23"/>
      <c r="K140" s="23"/>
      <c r="L140" s="23"/>
      <c r="M140" s="30"/>
      <c r="N140" s="23"/>
      <c r="O140" s="18"/>
      <c r="P140" s="23"/>
      <c r="Q140" s="23"/>
    </row>
    <row r="141" spans="10:17" x14ac:dyDescent="0.2">
      <c r="J141" s="23"/>
      <c r="K141" s="23"/>
      <c r="L141" s="23"/>
      <c r="M141" s="30"/>
      <c r="N141" s="47"/>
      <c r="O141" s="48"/>
      <c r="P141" s="49"/>
      <c r="Q141" s="23"/>
    </row>
    <row r="142" spans="10:17" x14ac:dyDescent="0.2">
      <c r="J142" s="23"/>
      <c r="K142" s="23"/>
      <c r="L142" s="23"/>
      <c r="M142" s="23"/>
      <c r="N142" s="23"/>
      <c r="O142" s="23"/>
      <c r="P142" s="23"/>
      <c r="Q142" s="23"/>
    </row>
    <row r="143" spans="10:17" x14ac:dyDescent="0.2">
      <c r="J143" s="23"/>
      <c r="K143" s="23"/>
      <c r="L143" s="23"/>
      <c r="M143" s="25"/>
      <c r="N143" s="23"/>
      <c r="O143" s="23"/>
      <c r="P143" s="23"/>
      <c r="Q143" s="23"/>
    </row>
    <row r="144" spans="10:17" x14ac:dyDescent="0.2">
      <c r="J144" s="23"/>
      <c r="K144" s="23"/>
      <c r="L144" s="23"/>
      <c r="M144" s="25"/>
      <c r="N144" s="23"/>
      <c r="O144" s="23"/>
      <c r="P144" s="23"/>
      <c r="Q144" s="23"/>
    </row>
    <row r="145" spans="10:17" x14ac:dyDescent="0.2">
      <c r="J145" s="23"/>
      <c r="K145" s="23"/>
      <c r="L145" s="23"/>
      <c r="M145" s="23"/>
      <c r="N145" s="23"/>
      <c r="O145" s="19"/>
      <c r="P145" s="23"/>
      <c r="Q145" s="23"/>
    </row>
    <row r="146" spans="10:17" x14ac:dyDescent="0.2">
      <c r="J146" s="23"/>
      <c r="K146" s="23"/>
      <c r="L146" s="23"/>
      <c r="M146" s="30"/>
      <c r="N146" s="50"/>
      <c r="O146" s="18"/>
      <c r="P146" s="23"/>
      <c r="Q146" s="23"/>
    </row>
    <row r="147" spans="10:17" x14ac:dyDescent="0.2">
      <c r="J147" s="23"/>
      <c r="K147" s="23"/>
      <c r="L147" s="23"/>
      <c r="M147" s="30"/>
      <c r="N147" s="50"/>
      <c r="O147" s="18"/>
      <c r="P147" s="23"/>
      <c r="Q147" s="23"/>
    </row>
    <row r="148" spans="10:17" x14ac:dyDescent="0.2">
      <c r="J148" s="23"/>
      <c r="K148" s="23"/>
      <c r="L148" s="23"/>
      <c r="M148" s="30"/>
      <c r="N148" s="47"/>
      <c r="O148" s="48"/>
      <c r="P148" s="49"/>
      <c r="Q148" s="23"/>
    </row>
    <row r="149" spans="10:17" x14ac:dyDescent="0.2">
      <c r="J149" s="23"/>
      <c r="K149" s="23"/>
      <c r="L149" s="23"/>
      <c r="M149" s="23"/>
      <c r="N149" s="23"/>
      <c r="O149" s="23"/>
      <c r="P149" s="23"/>
      <c r="Q149" s="23"/>
    </row>
    <row r="150" spans="10:17" x14ac:dyDescent="0.2">
      <c r="J150" s="23"/>
      <c r="K150" s="23"/>
      <c r="L150" s="23"/>
      <c r="M150" s="25"/>
      <c r="N150" s="23"/>
      <c r="O150" s="23"/>
      <c r="P150" s="23"/>
      <c r="Q150" s="23"/>
    </row>
    <row r="151" spans="10:17" x14ac:dyDescent="0.2">
      <c r="J151" s="23"/>
      <c r="K151" s="23"/>
      <c r="L151" s="23"/>
      <c r="M151" s="25"/>
      <c r="N151" s="23"/>
      <c r="O151" s="23"/>
      <c r="P151" s="23"/>
      <c r="Q151" s="23"/>
    </row>
    <row r="152" spans="10:17" x14ac:dyDescent="0.2">
      <c r="J152" s="23"/>
      <c r="K152" s="23"/>
      <c r="L152" s="23"/>
      <c r="M152" s="23"/>
      <c r="N152" s="23"/>
      <c r="O152" s="19"/>
      <c r="P152" s="23"/>
      <c r="Q152" s="23"/>
    </row>
    <row r="153" spans="10:17" x14ac:dyDescent="0.2">
      <c r="J153" s="23"/>
      <c r="K153" s="23"/>
      <c r="L153" s="23"/>
      <c r="M153" s="30"/>
      <c r="N153" s="50"/>
      <c r="O153" s="18"/>
      <c r="P153" s="23"/>
      <c r="Q153" s="23"/>
    </row>
    <row r="154" spans="10:17" x14ac:dyDescent="0.2">
      <c r="J154" s="23"/>
      <c r="K154" s="23"/>
      <c r="L154" s="23"/>
      <c r="M154" s="30"/>
      <c r="N154" s="50"/>
      <c r="O154" s="18"/>
      <c r="P154" s="23"/>
      <c r="Q154" s="23"/>
    </row>
    <row r="155" spans="10:17" x14ac:dyDescent="0.2">
      <c r="J155" s="23"/>
      <c r="K155" s="23"/>
      <c r="L155" s="23"/>
      <c r="M155" s="30"/>
      <c r="N155" s="47"/>
      <c r="O155" s="48"/>
      <c r="P155" s="49"/>
      <c r="Q155" s="23"/>
    </row>
    <row r="156" spans="10:17" x14ac:dyDescent="0.2">
      <c r="J156" s="23"/>
      <c r="K156" s="23"/>
      <c r="L156" s="23"/>
      <c r="M156" s="23"/>
      <c r="N156" s="23"/>
      <c r="O156" s="23"/>
      <c r="P156" s="23"/>
      <c r="Q156" s="23"/>
    </row>
    <row r="157" spans="10:17" x14ac:dyDescent="0.2">
      <c r="J157" s="23"/>
      <c r="K157" s="23"/>
      <c r="L157" s="23"/>
      <c r="M157" s="23"/>
      <c r="N157" s="23"/>
      <c r="O157" s="23"/>
      <c r="P157" s="23"/>
      <c r="Q157" s="23"/>
    </row>
    <row r="158" spans="10:17" x14ac:dyDescent="0.2">
      <c r="J158" s="23"/>
      <c r="K158" s="23"/>
      <c r="L158" s="23"/>
      <c r="M158" s="23"/>
      <c r="N158" s="23"/>
      <c r="O158" s="23"/>
      <c r="P158" s="23"/>
      <c r="Q158" s="23"/>
    </row>
    <row r="159" spans="10:17" x14ac:dyDescent="0.2">
      <c r="J159" s="23"/>
      <c r="K159" s="23"/>
      <c r="L159" s="23"/>
      <c r="M159" s="23"/>
      <c r="N159" s="23"/>
      <c r="O159" s="23"/>
      <c r="P159" s="23"/>
      <c r="Q159" s="23"/>
    </row>
    <row r="160" spans="10:17" x14ac:dyDescent="0.2">
      <c r="J160" s="23"/>
      <c r="K160" s="23"/>
      <c r="L160" s="23"/>
      <c r="M160" s="23"/>
      <c r="N160" s="23"/>
      <c r="O160" s="23"/>
      <c r="P160" s="23"/>
      <c r="Q160" s="23"/>
    </row>
    <row r="161" spans="10:17" x14ac:dyDescent="0.2">
      <c r="J161" s="23"/>
      <c r="K161" s="23"/>
      <c r="L161" s="23"/>
      <c r="M161" s="23"/>
      <c r="N161" s="23"/>
      <c r="O161" s="23"/>
      <c r="P161" s="23"/>
      <c r="Q161" s="23"/>
    </row>
    <row r="162" spans="10:17" x14ac:dyDescent="0.2">
      <c r="J162" s="23"/>
      <c r="K162" s="23"/>
      <c r="L162" s="23"/>
      <c r="M162" s="23"/>
      <c r="N162" s="23"/>
      <c r="O162" s="23"/>
      <c r="P162" s="23"/>
      <c r="Q162" s="23"/>
    </row>
    <row r="163" spans="10:17" x14ac:dyDescent="0.2">
      <c r="Q163" s="23"/>
    </row>
  </sheetData>
  <mergeCells count="2">
    <mergeCell ref="N35:O35"/>
    <mergeCell ref="N28:O28"/>
  </mergeCells>
  <phoneticPr fontId="2" type="noConversion"/>
  <conditionalFormatting sqref="R8">
    <cfRule type="expression" dxfId="5" priority="1" stopIfTrue="1">
      <formula>"left($T$16,8)=internal"</formula>
    </cfRule>
  </conditionalFormatting>
  <pageMargins left="0.47" right="0.27" top="0.83" bottom="0.7" header="0.35" footer="0.59"/>
  <pageSetup paperSize="9" scale="64" fitToWidth="2" orientation="portrait" r:id="rId1"/>
  <headerFooter alignWithMargins="0">
    <oddHeader>&amp;Lpeter warm
info@peterwarm.co.uk
01752 542 546&amp;R&amp;A</oddHeader>
    <oddFooter>&amp;L&amp;D&amp;R&amp;Z&amp;F</oddFooter>
  </headerFooter>
  <colBreaks count="1" manualBreakCount="1">
    <brk id="17" max="82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90"/>
  <sheetViews>
    <sheetView view="pageBreakPreview" topLeftCell="A37" zoomScale="66" zoomScaleNormal="75" zoomScaleSheetLayoutView="66" workbookViewId="0">
      <selection activeCell="I2" sqref="I2"/>
    </sheetView>
  </sheetViews>
  <sheetFormatPr defaultColWidth="9.140625" defaultRowHeight="12.75" x14ac:dyDescent="0.2"/>
  <cols>
    <col min="1" max="1" width="4" style="2" customWidth="1"/>
    <col min="2" max="7" width="9.140625" style="2"/>
    <col min="8" max="8" width="10.28515625" style="2" bestFit="1" customWidth="1"/>
    <col min="9" max="9" width="3.28515625" style="2" customWidth="1"/>
    <col min="10" max="16" width="10.7109375" style="2" customWidth="1"/>
    <col min="17" max="17" width="4.5703125" style="2" customWidth="1"/>
    <col min="18" max="18" width="3" style="2" customWidth="1"/>
    <col min="19" max="22" width="35.7109375" style="2" customWidth="1"/>
    <col min="23" max="16384" width="9.140625" style="2"/>
  </cols>
  <sheetData>
    <row r="1" spans="2:20" ht="13.5" thickBot="1" x14ac:dyDescent="0.25">
      <c r="I1" s="3">
        <v>34</v>
      </c>
      <c r="S1" s="4"/>
      <c r="T1" s="5"/>
    </row>
    <row r="2" spans="2:20" x14ac:dyDescent="0.2">
      <c r="J2" s="110" t="s">
        <v>122</v>
      </c>
      <c r="K2" s="111" t="s">
        <v>128</v>
      </c>
      <c r="L2" s="111"/>
      <c r="M2" s="111"/>
      <c r="N2" s="112" t="s">
        <v>123</v>
      </c>
      <c r="O2" s="116"/>
      <c r="P2" s="118"/>
    </row>
    <row r="3" spans="2:20" x14ac:dyDescent="0.2">
      <c r="J3" s="113" t="s">
        <v>124</v>
      </c>
      <c r="K3" s="20"/>
      <c r="L3" s="20"/>
      <c r="M3" s="20"/>
      <c r="N3" s="25" t="s">
        <v>125</v>
      </c>
      <c r="O3" s="117"/>
      <c r="P3" s="44"/>
    </row>
    <row r="4" spans="2:20" x14ac:dyDescent="0.2">
      <c r="J4" s="113" t="s">
        <v>33</v>
      </c>
      <c r="K4" s="114" t="str">
        <f ca="1">MID(CELL("filename",B1),FIND("]",CELL("filename",B1))+1,255)</f>
        <v>PartyWall to GFloor UNEqual</v>
      </c>
      <c r="L4" s="114"/>
      <c r="M4" s="23"/>
      <c r="N4" s="25" t="s">
        <v>126</v>
      </c>
      <c r="O4" s="20"/>
      <c r="P4" s="44"/>
    </row>
    <row r="5" spans="2:20" ht="13.5" thickBot="1" x14ac:dyDescent="0.25">
      <c r="J5" s="115" t="s">
        <v>143</v>
      </c>
      <c r="K5" s="45"/>
      <c r="L5" s="45"/>
      <c r="M5" s="45"/>
      <c r="N5" s="124" t="s">
        <v>127</v>
      </c>
      <c r="O5" s="45"/>
      <c r="P5" s="46"/>
    </row>
    <row r="6" spans="2:20" ht="13.5" thickBot="1" x14ac:dyDescent="0.25"/>
    <row r="7" spans="2:20" ht="23.25" x14ac:dyDescent="0.35">
      <c r="B7" s="119" t="s">
        <v>144</v>
      </c>
      <c r="C7" s="7"/>
      <c r="D7" s="7"/>
      <c r="E7" s="7"/>
      <c r="F7" s="7"/>
      <c r="G7" s="7"/>
      <c r="H7" s="8"/>
      <c r="J7" s="6" t="s">
        <v>7</v>
      </c>
      <c r="K7" s="7" t="s">
        <v>8</v>
      </c>
      <c r="L7" s="9" t="s">
        <v>9</v>
      </c>
      <c r="M7" s="7" t="s">
        <v>10</v>
      </c>
      <c r="N7" s="7" t="s">
        <v>11</v>
      </c>
      <c r="O7" s="7" t="s">
        <v>12</v>
      </c>
      <c r="P7" s="8" t="s">
        <v>13</v>
      </c>
    </row>
    <row r="8" spans="2:20" x14ac:dyDescent="0.2">
      <c r="B8" s="125" t="s">
        <v>132</v>
      </c>
      <c r="C8" s="122"/>
      <c r="D8" s="11"/>
      <c r="E8" s="11"/>
      <c r="F8" s="11"/>
      <c r="G8" s="11"/>
      <c r="H8" s="12"/>
      <c r="J8" s="142" t="s">
        <v>30</v>
      </c>
      <c r="K8" s="13">
        <v>16</v>
      </c>
      <c r="L8" s="139" t="s">
        <v>183</v>
      </c>
      <c r="M8" s="28" t="str">
        <f ca="1">LEFT(INDIRECT(J8&amp;K8),10)</f>
        <v/>
      </c>
      <c r="N8" s="71" t="e">
        <f ca="1">VALUE(RIGHT(LEFT(INDIRECT(J8&amp;K8),28),10))</f>
        <v>#VALUE!</v>
      </c>
      <c r="O8" s="71" t="e">
        <f ca="1">VALUE(RIGHT(INDIRECT(J8&amp;K8),8))</f>
        <v>#VALUE!</v>
      </c>
      <c r="P8" s="72"/>
    </row>
    <row r="9" spans="2:20" x14ac:dyDescent="0.2">
      <c r="B9" s="121"/>
      <c r="C9" s="122"/>
      <c r="D9" s="11"/>
      <c r="E9" s="11"/>
      <c r="F9" s="11"/>
      <c r="G9" s="11"/>
      <c r="H9" s="12"/>
      <c r="J9" s="142" t="s">
        <v>31</v>
      </c>
      <c r="K9" s="13">
        <v>16</v>
      </c>
      <c r="L9" s="76" t="s">
        <v>186</v>
      </c>
      <c r="M9" s="28" t="str">
        <f ca="1">LEFT(INDIRECT(J9&amp;K9),10)</f>
        <v/>
      </c>
      <c r="N9" s="71" t="e">
        <f ca="1">VALUE(RIGHT(LEFT(INDIRECT(J9&amp;K9),28),10))</f>
        <v>#VALUE!</v>
      </c>
      <c r="O9" s="71" t="e">
        <f ca="1">VALUE(RIGHT(INDIRECT(J9&amp;K9),8))</f>
        <v>#VALUE!</v>
      </c>
      <c r="P9" s="72"/>
    </row>
    <row r="10" spans="2:20" x14ac:dyDescent="0.2">
      <c r="B10" s="121"/>
      <c r="C10" s="122"/>
      <c r="D10" s="11"/>
      <c r="E10" s="11"/>
      <c r="F10" s="11"/>
      <c r="G10" s="11"/>
      <c r="H10" s="12"/>
      <c r="J10" s="142" t="s">
        <v>32</v>
      </c>
      <c r="K10" s="13">
        <v>16</v>
      </c>
      <c r="L10" s="76" t="s">
        <v>185</v>
      </c>
      <c r="M10" s="28" t="str">
        <f ca="1">LEFT(INDIRECT(J10&amp;K10),10)</f>
        <v/>
      </c>
      <c r="N10" s="71" t="e">
        <f ca="1">VALUE(RIGHT(LEFT(INDIRECT(J10&amp;K10),28),10))</f>
        <v>#VALUE!</v>
      </c>
      <c r="O10" s="71" t="e">
        <f ca="1">VALUE(RIGHT(INDIRECT(J10&amp;K10),8))</f>
        <v>#VALUE!</v>
      </c>
      <c r="P10" s="72"/>
    </row>
    <row r="11" spans="2:20" ht="13.5" thickBot="1" x14ac:dyDescent="0.25">
      <c r="B11" s="10"/>
      <c r="C11" s="11"/>
      <c r="D11" s="11"/>
      <c r="E11" s="11"/>
      <c r="F11" s="11"/>
      <c r="G11" s="11"/>
      <c r="H11" s="12"/>
      <c r="J11" s="143" t="s">
        <v>184</v>
      </c>
      <c r="K11" s="17">
        <v>16</v>
      </c>
      <c r="L11" s="74" t="s">
        <v>14</v>
      </c>
      <c r="M11" s="29" t="str">
        <f ca="1">LEFT(INDIRECT(J11&amp;K11),10)</f>
        <v/>
      </c>
      <c r="N11" s="75" t="e">
        <f ca="1">VALUE(RIGHT(LEFT(INDIRECT(J11&amp;K11),28),10))</f>
        <v>#VALUE!</v>
      </c>
      <c r="O11" s="75" t="e">
        <f ca="1">VALUE(RIGHT(INDIRECT(J11&amp;K11),8))</f>
        <v>#VALUE!</v>
      </c>
      <c r="P11" s="73" t="e">
        <f ca="1">IF(ISBLANK(L11),"",O11*N11/1000)</f>
        <v>#VALUE!</v>
      </c>
    </row>
    <row r="12" spans="2:20" ht="13.5" thickBot="1" x14ac:dyDescent="0.25">
      <c r="B12" s="10"/>
      <c r="C12" s="11"/>
      <c r="D12" s="11"/>
      <c r="E12" s="11"/>
      <c r="F12" s="11"/>
      <c r="G12" s="11"/>
      <c r="H12" s="12"/>
    </row>
    <row r="13" spans="2:20" x14ac:dyDescent="0.2">
      <c r="B13" s="10"/>
      <c r="C13" s="11"/>
      <c r="D13" s="11"/>
      <c r="E13" s="11"/>
      <c r="F13" s="11"/>
      <c r="G13" s="11"/>
      <c r="H13" s="12"/>
      <c r="J13" s="6" t="s">
        <v>38</v>
      </c>
      <c r="K13" s="7"/>
      <c r="L13" s="7"/>
      <c r="M13" s="69" t="str">
        <f>IF(L8="","",L8)</f>
        <v>PartyWall</v>
      </c>
      <c r="N13" s="7"/>
      <c r="O13" s="7"/>
      <c r="P13" s="8"/>
    </row>
    <row r="14" spans="2:20" x14ac:dyDescent="0.2">
      <c r="B14" s="10"/>
      <c r="C14" s="11"/>
      <c r="D14" s="11"/>
      <c r="E14" s="11"/>
      <c r="F14" s="11"/>
      <c r="G14" s="11"/>
      <c r="H14" s="12"/>
      <c r="J14" s="10"/>
      <c r="K14" s="11" t="s">
        <v>39</v>
      </c>
      <c r="L14" s="11"/>
      <c r="M14" s="11"/>
      <c r="N14" s="11"/>
      <c r="O14" s="13"/>
      <c r="P14" s="12"/>
    </row>
    <row r="15" spans="2:20" x14ac:dyDescent="0.2">
      <c r="B15" s="10"/>
      <c r="C15" s="11"/>
      <c r="D15" s="11"/>
      <c r="E15" s="11"/>
      <c r="F15" s="11"/>
      <c r="G15" s="11"/>
      <c r="H15" s="12"/>
      <c r="J15" s="10"/>
      <c r="K15" s="11" t="s">
        <v>19</v>
      </c>
      <c r="L15" s="11"/>
      <c r="M15" s="23"/>
      <c r="N15" s="11"/>
      <c r="O15" s="13"/>
      <c r="P15" s="12"/>
    </row>
    <row r="16" spans="2:20" x14ac:dyDescent="0.2">
      <c r="B16" s="10"/>
      <c r="C16" s="11"/>
      <c r="D16" s="11"/>
      <c r="E16" s="11"/>
      <c r="F16" s="11"/>
      <c r="G16" s="11"/>
      <c r="H16" s="12"/>
      <c r="J16" s="10"/>
      <c r="K16" s="11"/>
      <c r="L16" s="11"/>
      <c r="M16" s="23"/>
      <c r="N16" s="31"/>
      <c r="O16" s="19"/>
      <c r="P16" s="12"/>
      <c r="R16" s="4"/>
      <c r="S16" s="4"/>
      <c r="T16" s="5"/>
    </row>
    <row r="17" spans="2:20" ht="18.75" thickBot="1" x14ac:dyDescent="0.3">
      <c r="B17" s="10"/>
      <c r="C17" s="11"/>
      <c r="D17" s="11"/>
      <c r="E17" s="11"/>
      <c r="F17" s="11"/>
      <c r="G17" s="11"/>
      <c r="H17" s="12"/>
      <c r="J17" s="14"/>
      <c r="K17" s="15"/>
      <c r="L17" s="15"/>
      <c r="M17" s="51"/>
      <c r="N17" s="52"/>
      <c r="O17" s="61" t="s">
        <v>41</v>
      </c>
      <c r="P17" s="68" t="str">
        <f>IF(O15="y",IF(O14="y",VALUE(O8),"n"),"none")</f>
        <v>none</v>
      </c>
      <c r="R17" s="4"/>
      <c r="S17" s="4"/>
      <c r="T17" s="5"/>
    </row>
    <row r="18" spans="2:20" ht="13.5" thickBot="1" x14ac:dyDescent="0.25">
      <c r="B18" s="10"/>
      <c r="C18" s="11"/>
      <c r="D18" s="11"/>
      <c r="E18" s="11"/>
      <c r="F18" s="11"/>
      <c r="G18" s="11"/>
      <c r="H18" s="12"/>
      <c r="J18" s="23"/>
      <c r="K18" s="23"/>
      <c r="L18" s="23"/>
      <c r="M18" s="23"/>
      <c r="N18" s="23"/>
      <c r="O18" s="23"/>
      <c r="P18" s="23"/>
    </row>
    <row r="19" spans="2:20" x14ac:dyDescent="0.2">
      <c r="B19" s="10"/>
      <c r="C19" s="11"/>
      <c r="D19" s="11"/>
      <c r="E19" s="11"/>
      <c r="F19" s="11"/>
      <c r="G19" s="11"/>
      <c r="H19" s="12"/>
      <c r="J19" s="6" t="s">
        <v>38</v>
      </c>
      <c r="K19" s="7"/>
      <c r="L19" s="7"/>
      <c r="M19" s="69" t="str">
        <f>IF(L9="","",L9)</f>
        <v>1st Floor Cassette</v>
      </c>
      <c r="N19" s="69"/>
      <c r="O19" s="7"/>
      <c r="P19" s="8"/>
    </row>
    <row r="20" spans="2:20" x14ac:dyDescent="0.2">
      <c r="B20" s="10"/>
      <c r="C20" s="11"/>
      <c r="D20" s="11"/>
      <c r="E20" s="11"/>
      <c r="F20" s="11"/>
      <c r="G20" s="11"/>
      <c r="H20" s="12"/>
      <c r="J20" s="10"/>
      <c r="K20" s="11" t="s">
        <v>45</v>
      </c>
      <c r="L20" s="11"/>
      <c r="M20" s="11"/>
      <c r="N20" s="11"/>
      <c r="O20" s="13"/>
      <c r="P20" s="12"/>
    </row>
    <row r="21" spans="2:20" x14ac:dyDescent="0.2">
      <c r="B21" s="10"/>
      <c r="C21" s="11"/>
      <c r="D21" s="11"/>
      <c r="E21" s="11"/>
      <c r="F21" s="11"/>
      <c r="G21" s="11"/>
      <c r="H21" s="12"/>
      <c r="J21" s="10"/>
      <c r="K21" s="11" t="s">
        <v>71</v>
      </c>
      <c r="L21" s="11"/>
      <c r="M21" s="23"/>
      <c r="N21" s="11"/>
      <c r="O21" s="13"/>
      <c r="P21" s="12"/>
    </row>
    <row r="22" spans="2:20" x14ac:dyDescent="0.2">
      <c r="B22" s="10"/>
      <c r="C22" s="11"/>
      <c r="D22" s="11"/>
      <c r="E22" s="11"/>
      <c r="F22" s="11"/>
      <c r="G22" s="11"/>
      <c r="H22" s="12"/>
      <c r="J22" s="10"/>
      <c r="K22" s="11"/>
      <c r="L22" s="11"/>
      <c r="M22" s="23"/>
      <c r="N22" s="31"/>
      <c r="O22" s="19"/>
      <c r="P22" s="12"/>
    </row>
    <row r="23" spans="2:20" ht="15.75" x14ac:dyDescent="0.25">
      <c r="B23" s="10"/>
      <c r="C23" s="11"/>
      <c r="D23" s="11"/>
      <c r="E23" s="11"/>
      <c r="F23" s="11"/>
      <c r="G23" s="11"/>
      <c r="H23" s="12"/>
      <c r="J23" s="10"/>
      <c r="K23" s="11"/>
      <c r="L23" s="11"/>
      <c r="M23" s="23"/>
      <c r="N23" s="47"/>
      <c r="O23" s="95" t="s">
        <v>46</v>
      </c>
      <c r="P23" s="96" t="str">
        <f>IF(O21="y",IF(O20="y",VALUE(O9),"n"),"none")</f>
        <v>none</v>
      </c>
    </row>
    <row r="24" spans="2:20" x14ac:dyDescent="0.2">
      <c r="B24" s="10"/>
      <c r="C24" s="11"/>
      <c r="D24" s="11"/>
      <c r="E24" s="11"/>
      <c r="F24" s="11"/>
      <c r="G24" s="11"/>
      <c r="H24" s="12"/>
      <c r="J24" s="22" t="s">
        <v>153</v>
      </c>
      <c r="K24" s="11"/>
      <c r="L24" s="11"/>
      <c r="M24" s="23"/>
      <c r="N24" s="23"/>
      <c r="O24" s="23"/>
      <c r="P24" s="24"/>
    </row>
    <row r="25" spans="2:20" x14ac:dyDescent="0.2">
      <c r="B25" s="10"/>
      <c r="C25" s="11"/>
      <c r="D25" s="11"/>
      <c r="E25" s="11"/>
      <c r="F25" s="11"/>
      <c r="G25" s="11"/>
      <c r="H25" s="12"/>
      <c r="J25" s="10"/>
      <c r="K25" s="25" t="s">
        <v>48</v>
      </c>
      <c r="L25" s="78">
        <v>4</v>
      </c>
      <c r="M25" s="11" t="s">
        <v>49</v>
      </c>
      <c r="N25" s="79" t="s">
        <v>50</v>
      </c>
      <c r="O25" s="78">
        <v>1</v>
      </c>
      <c r="P25" s="12" t="s">
        <v>51</v>
      </c>
    </row>
    <row r="26" spans="2:20" x14ac:dyDescent="0.2">
      <c r="B26" s="10"/>
      <c r="C26" s="11"/>
      <c r="D26" s="11"/>
      <c r="E26" s="11"/>
      <c r="F26" s="11"/>
      <c r="G26" s="11"/>
      <c r="H26" s="12"/>
      <c r="J26" s="10"/>
      <c r="K26" s="25" t="s">
        <v>52</v>
      </c>
      <c r="L26" s="78">
        <v>0</v>
      </c>
      <c r="M26" s="11" t="s">
        <v>53</v>
      </c>
      <c r="N26" s="79" t="s">
        <v>54</v>
      </c>
      <c r="O26" s="80">
        <v>2</v>
      </c>
      <c r="P26" s="12" t="s">
        <v>2</v>
      </c>
    </row>
    <row r="27" spans="2:20" x14ac:dyDescent="0.2">
      <c r="B27" s="10"/>
      <c r="C27" s="11"/>
      <c r="D27" s="11"/>
      <c r="E27" s="11"/>
      <c r="F27" s="11"/>
      <c r="G27" s="11"/>
      <c r="H27" s="12"/>
      <c r="J27" s="10"/>
      <c r="K27" s="81" t="s">
        <v>55</v>
      </c>
      <c r="L27" s="82" t="e">
        <f>L26+O26*(1/P23+0.04)</f>
        <v>#VALUE!</v>
      </c>
      <c r="M27" s="11" t="s">
        <v>51</v>
      </c>
      <c r="N27" s="81" t="s">
        <v>56</v>
      </c>
      <c r="O27" s="28">
        <f>L25/(0.5*O25)</f>
        <v>8</v>
      </c>
      <c r="P27" s="12"/>
    </row>
    <row r="28" spans="2:20" x14ac:dyDescent="0.2">
      <c r="B28" s="10"/>
      <c r="C28" s="11"/>
      <c r="D28" s="11"/>
      <c r="E28" s="11"/>
      <c r="F28" s="11"/>
      <c r="G28" s="11"/>
      <c r="H28" s="12"/>
      <c r="J28" s="10"/>
      <c r="K28" s="11"/>
      <c r="L28" s="11"/>
      <c r="M28" s="11"/>
      <c r="N28" s="11"/>
      <c r="O28" s="25" t="s">
        <v>57</v>
      </c>
      <c r="P28" s="97" t="e">
        <f>IF(L27&lt;O27,2*O26/(PI()*O27+L27)*LN(PI()*O27/L27+1),O26/(0.457*O27+L27))</f>
        <v>#VALUE!</v>
      </c>
    </row>
    <row r="29" spans="2:20" ht="16.5" thickBot="1" x14ac:dyDescent="0.3">
      <c r="B29" s="10"/>
      <c r="C29" s="11"/>
      <c r="D29" s="11"/>
      <c r="E29" s="11"/>
      <c r="F29" s="11"/>
      <c r="G29" s="11"/>
      <c r="H29" s="12"/>
      <c r="J29" s="14"/>
      <c r="K29" s="15"/>
      <c r="L29" s="15"/>
      <c r="M29" s="15"/>
      <c r="N29" s="15"/>
      <c r="O29" s="92" t="s">
        <v>86</v>
      </c>
      <c r="P29" s="98" t="e">
        <f>P28/P23</f>
        <v>#VALUE!</v>
      </c>
    </row>
    <row r="30" spans="2:20" ht="13.5" thickBot="1" x14ac:dyDescent="0.25">
      <c r="B30" s="10"/>
      <c r="C30" s="11"/>
      <c r="D30" s="11"/>
      <c r="E30" s="11"/>
      <c r="F30" s="11"/>
      <c r="G30" s="11"/>
      <c r="H30" s="12"/>
    </row>
    <row r="31" spans="2:20" ht="13.5" thickBot="1" x14ac:dyDescent="0.25">
      <c r="B31" s="14"/>
      <c r="C31" s="15"/>
      <c r="D31" s="15"/>
      <c r="E31" s="15"/>
      <c r="F31" s="15"/>
      <c r="G31" s="15"/>
      <c r="H31" s="16"/>
      <c r="J31" s="6" t="s">
        <v>38</v>
      </c>
      <c r="K31" s="7"/>
      <c r="L31" s="7"/>
      <c r="M31" s="69" t="str">
        <f>IF(L10="","",L10)</f>
        <v>2nd Floor Cassette</v>
      </c>
      <c r="N31" s="69"/>
      <c r="O31" s="7"/>
      <c r="P31" s="8"/>
    </row>
    <row r="32" spans="2:20" ht="23.25" x14ac:dyDescent="0.35">
      <c r="B32" s="119" t="s">
        <v>130</v>
      </c>
      <c r="C32" s="7"/>
      <c r="D32" s="7"/>
      <c r="E32" s="7"/>
      <c r="F32" s="7"/>
      <c r="G32" s="7"/>
      <c r="H32" s="8"/>
      <c r="J32" s="10"/>
      <c r="K32" s="11" t="s">
        <v>45</v>
      </c>
      <c r="L32" s="11"/>
      <c r="M32" s="11"/>
      <c r="N32" s="11"/>
      <c r="O32" s="13"/>
      <c r="P32" s="12"/>
    </row>
    <row r="33" spans="1:16" x14ac:dyDescent="0.2">
      <c r="B33" s="10" t="s">
        <v>131</v>
      </c>
      <c r="C33" s="11"/>
      <c r="D33" s="11"/>
      <c r="E33" s="11"/>
      <c r="F33" s="11"/>
      <c r="G33" s="11"/>
      <c r="H33" s="12"/>
      <c r="J33" s="10"/>
      <c r="K33" s="11" t="s">
        <v>71</v>
      </c>
      <c r="L33" s="11"/>
      <c r="M33" s="23"/>
      <c r="N33" s="11"/>
      <c r="O33" s="13"/>
      <c r="P33" s="12"/>
    </row>
    <row r="34" spans="1:16" x14ac:dyDescent="0.2">
      <c r="B34" s="10"/>
      <c r="C34" s="11"/>
      <c r="D34" s="11"/>
      <c r="E34" s="11"/>
      <c r="F34" s="11"/>
      <c r="G34" s="11"/>
      <c r="H34" s="12"/>
      <c r="J34" s="10"/>
      <c r="K34" s="11"/>
      <c r="L34" s="11"/>
      <c r="M34" s="23"/>
      <c r="N34" s="31"/>
      <c r="O34" s="19"/>
      <c r="P34" s="12"/>
    </row>
    <row r="35" spans="1:16" ht="15.75" x14ac:dyDescent="0.25">
      <c r="B35" s="10"/>
      <c r="C35" s="11"/>
      <c r="D35" s="11"/>
      <c r="E35" s="11"/>
      <c r="F35" s="11"/>
      <c r="G35" s="11"/>
      <c r="H35" s="12"/>
      <c r="J35" s="10"/>
      <c r="K35" s="11"/>
      <c r="L35" s="11"/>
      <c r="M35" s="23"/>
      <c r="N35" s="47"/>
      <c r="O35" s="95" t="s">
        <v>46</v>
      </c>
      <c r="P35" s="96" t="str">
        <f>IF(O33="y",IF(O32="y",VALUE(O10),"n"),"none")</f>
        <v>none</v>
      </c>
    </row>
    <row r="36" spans="1:16" x14ac:dyDescent="0.2">
      <c r="B36" s="10"/>
      <c r="C36" s="11"/>
      <c r="D36" s="11"/>
      <c r="E36" s="11"/>
      <c r="F36" s="11"/>
      <c r="G36" s="11"/>
      <c r="H36" s="12"/>
      <c r="J36" s="22" t="s">
        <v>153</v>
      </c>
      <c r="K36" s="11"/>
      <c r="L36" s="11"/>
      <c r="M36" s="23"/>
      <c r="N36" s="23"/>
      <c r="O36" s="23"/>
      <c r="P36" s="24"/>
    </row>
    <row r="37" spans="1:16" x14ac:dyDescent="0.2">
      <c r="B37" s="10"/>
      <c r="C37" s="11"/>
      <c r="D37" s="11"/>
      <c r="E37" s="11"/>
      <c r="F37" s="11"/>
      <c r="G37" s="11"/>
      <c r="H37" s="12"/>
      <c r="J37" s="10"/>
      <c r="K37" s="25" t="s">
        <v>48</v>
      </c>
      <c r="L37" s="78">
        <v>4</v>
      </c>
      <c r="M37" s="11" t="s">
        <v>49</v>
      </c>
      <c r="N37" s="79" t="s">
        <v>50</v>
      </c>
      <c r="O37" s="78">
        <v>1</v>
      </c>
      <c r="P37" s="12" t="s">
        <v>51</v>
      </c>
    </row>
    <row r="38" spans="1:16" x14ac:dyDescent="0.2">
      <c r="A38" s="21"/>
      <c r="B38" s="10"/>
      <c r="C38" s="11"/>
      <c r="D38" s="11"/>
      <c r="E38" s="11"/>
      <c r="F38" s="11"/>
      <c r="G38" s="11"/>
      <c r="H38" s="12"/>
      <c r="J38" s="10"/>
      <c r="K38" s="25" t="s">
        <v>52</v>
      </c>
      <c r="L38" s="78">
        <v>0</v>
      </c>
      <c r="M38" s="11" t="s">
        <v>53</v>
      </c>
      <c r="N38" s="79" t="s">
        <v>54</v>
      </c>
      <c r="O38" s="80">
        <v>2</v>
      </c>
      <c r="P38" s="12" t="s">
        <v>2</v>
      </c>
    </row>
    <row r="39" spans="1:16" x14ac:dyDescent="0.2">
      <c r="A39" s="21"/>
      <c r="B39" s="10"/>
      <c r="C39" s="11"/>
      <c r="D39" s="11"/>
      <c r="E39" s="11"/>
      <c r="F39" s="11"/>
      <c r="G39" s="11"/>
      <c r="H39" s="12"/>
      <c r="J39" s="10"/>
      <c r="K39" s="81" t="s">
        <v>55</v>
      </c>
      <c r="L39" s="82" t="e">
        <f>L38+O38*(1/P35+0.04)</f>
        <v>#VALUE!</v>
      </c>
      <c r="M39" s="11" t="s">
        <v>51</v>
      </c>
      <c r="N39" s="81" t="s">
        <v>56</v>
      </c>
      <c r="O39" s="28">
        <f>L37/(0.5*O37)</f>
        <v>8</v>
      </c>
      <c r="P39" s="12"/>
    </row>
    <row r="40" spans="1:16" x14ac:dyDescent="0.2">
      <c r="A40" s="21"/>
      <c r="B40" s="10"/>
      <c r="C40" s="11"/>
      <c r="D40" s="11"/>
      <c r="E40" s="11"/>
      <c r="F40" s="11"/>
      <c r="G40" s="11"/>
      <c r="H40" s="12"/>
      <c r="J40" s="10"/>
      <c r="K40" s="11"/>
      <c r="L40" s="11"/>
      <c r="M40" s="11"/>
      <c r="N40" s="11"/>
      <c r="O40" s="25" t="s">
        <v>57</v>
      </c>
      <c r="P40" s="97" t="e">
        <f>IF(L39&lt;O39,2*O38/(PI()*O39+L39)*LN(PI()*O39/L39+1),O38/(0.457*O39+L39))</f>
        <v>#VALUE!</v>
      </c>
    </row>
    <row r="41" spans="1:16" ht="16.5" thickBot="1" x14ac:dyDescent="0.3">
      <c r="A41" s="21"/>
      <c r="B41" s="22"/>
      <c r="C41" s="23"/>
      <c r="D41" s="23"/>
      <c r="E41" s="23"/>
      <c r="F41" s="23"/>
      <c r="G41" s="23"/>
      <c r="H41" s="24"/>
      <c r="J41" s="14"/>
      <c r="K41" s="15"/>
      <c r="L41" s="15"/>
      <c r="M41" s="15"/>
      <c r="N41" s="15"/>
      <c r="O41" s="92" t="s">
        <v>86</v>
      </c>
      <c r="P41" s="98" t="e">
        <f>P40/P35</f>
        <v>#VALUE!</v>
      </c>
    </row>
    <row r="42" spans="1:16" ht="13.5" thickBot="1" x14ac:dyDescent="0.25">
      <c r="A42" s="21"/>
      <c r="B42" s="22"/>
      <c r="C42" s="23"/>
      <c r="D42" s="23"/>
      <c r="E42" s="23"/>
      <c r="F42" s="23"/>
      <c r="G42" s="23"/>
      <c r="H42" s="24"/>
    </row>
    <row r="43" spans="1:16" x14ac:dyDescent="0.2">
      <c r="A43" s="21"/>
      <c r="B43" s="22"/>
      <c r="C43" s="23"/>
      <c r="D43" s="23"/>
      <c r="E43" s="23"/>
      <c r="F43" s="23"/>
      <c r="G43" s="23"/>
      <c r="H43" s="24"/>
      <c r="J43" s="136" t="s">
        <v>189</v>
      </c>
      <c r="K43" s="7"/>
      <c r="L43" s="9"/>
      <c r="M43" s="7"/>
      <c r="N43" s="7"/>
      <c r="O43" s="7" t="s">
        <v>188</v>
      </c>
      <c r="P43" s="8"/>
    </row>
    <row r="44" spans="1:16" ht="12.75" customHeight="1" x14ac:dyDescent="0.2">
      <c r="A44" s="21"/>
      <c r="B44" s="22"/>
      <c r="C44" s="23"/>
      <c r="D44" s="23"/>
      <c r="E44" s="23"/>
      <c r="F44" s="23"/>
      <c r="G44" s="23"/>
      <c r="H44" s="24"/>
      <c r="J44" s="64"/>
      <c r="K44" s="135" t="s">
        <v>191</v>
      </c>
      <c r="L44" s="13">
        <v>20</v>
      </c>
      <c r="M44" s="28" t="s">
        <v>192</v>
      </c>
      <c r="N44" s="71" t="s">
        <v>193</v>
      </c>
      <c r="O44" s="139">
        <f>(L44-L45)/(L44-L46)</f>
        <v>0.15</v>
      </c>
      <c r="P44" s="72"/>
    </row>
    <row r="45" spans="1:16" ht="12.75" customHeight="1" x14ac:dyDescent="0.2">
      <c r="A45" s="21"/>
      <c r="B45" s="22"/>
      <c r="C45" s="25"/>
      <c r="D45" s="26"/>
      <c r="E45" s="23"/>
      <c r="F45" s="23"/>
      <c r="G45" s="25"/>
      <c r="H45" s="27"/>
      <c r="J45" s="64"/>
      <c r="K45" s="135" t="s">
        <v>190</v>
      </c>
      <c r="L45" s="13">
        <v>17</v>
      </c>
      <c r="M45" s="28" t="s">
        <v>192</v>
      </c>
      <c r="N45" s="71" t="s">
        <v>58</v>
      </c>
      <c r="O45" s="140" t="e">
        <f>AVERAGE(P29,P41)</f>
        <v>#VALUE!</v>
      </c>
      <c r="P45" s="138"/>
    </row>
    <row r="46" spans="1:16" x14ac:dyDescent="0.2">
      <c r="A46" s="21"/>
      <c r="B46" s="22"/>
      <c r="C46" s="23"/>
      <c r="D46" s="23"/>
      <c r="E46" s="23"/>
      <c r="F46" s="23"/>
      <c r="G46" s="23"/>
      <c r="H46" s="24"/>
      <c r="J46" s="64"/>
      <c r="K46" s="135" t="s">
        <v>187</v>
      </c>
      <c r="L46" s="13">
        <v>0</v>
      </c>
      <c r="M46" s="28" t="s">
        <v>192</v>
      </c>
      <c r="N46" s="71"/>
      <c r="O46" s="139"/>
      <c r="P46" s="72"/>
    </row>
    <row r="47" spans="1:16" ht="13.5" thickBot="1" x14ac:dyDescent="0.25">
      <c r="A47" s="21"/>
      <c r="B47" s="22"/>
      <c r="C47" s="23"/>
      <c r="D47" s="23"/>
      <c r="E47" s="23"/>
      <c r="F47" s="23"/>
      <c r="G47" s="23"/>
      <c r="H47" s="24"/>
      <c r="J47" s="70"/>
      <c r="K47" s="137" t="s">
        <v>194</v>
      </c>
      <c r="L47" s="137" t="e">
        <f>O45*(L44-L46)+L46</f>
        <v>#VALUE!</v>
      </c>
      <c r="M47" s="29" t="s">
        <v>192</v>
      </c>
      <c r="N47" s="134" t="s">
        <v>195</v>
      </c>
      <c r="O47" s="141"/>
      <c r="P47" s="73"/>
    </row>
    <row r="48" spans="1:16" ht="13.5" thickBot="1" x14ac:dyDescent="0.25">
      <c r="A48" s="21"/>
      <c r="B48" s="22"/>
      <c r="C48" s="23"/>
      <c r="D48" s="23"/>
      <c r="E48" s="23"/>
      <c r="F48" s="23"/>
      <c r="G48" s="23"/>
      <c r="H48" s="24"/>
    </row>
    <row r="49" spans="2:16" x14ac:dyDescent="0.2">
      <c r="B49" s="22"/>
      <c r="C49" s="23"/>
      <c r="D49" s="23"/>
      <c r="E49" s="23"/>
      <c r="F49" s="23"/>
      <c r="G49" s="23"/>
      <c r="H49" s="24"/>
      <c r="J49" s="6" t="s">
        <v>0</v>
      </c>
      <c r="K49" s="7"/>
      <c r="L49" s="7" t="s">
        <v>40</v>
      </c>
      <c r="M49" s="9" t="s">
        <v>188</v>
      </c>
      <c r="N49" s="7" t="s">
        <v>17</v>
      </c>
      <c r="O49" s="7" t="s">
        <v>3</v>
      </c>
      <c r="P49" s="8" t="s">
        <v>4</v>
      </c>
    </row>
    <row r="50" spans="2:16" x14ac:dyDescent="0.2">
      <c r="B50" s="22"/>
      <c r="C50" s="23"/>
      <c r="D50" s="23"/>
      <c r="E50" s="23"/>
      <c r="F50" s="23"/>
      <c r="G50" s="23"/>
      <c r="H50" s="24"/>
      <c r="J50" s="10"/>
      <c r="K50" s="11"/>
      <c r="L50" s="11" t="s">
        <v>5</v>
      </c>
      <c r="M50" s="11"/>
      <c r="N50" s="11" t="s">
        <v>2</v>
      </c>
      <c r="O50" s="11" t="s">
        <v>1</v>
      </c>
      <c r="P50" s="12" t="s">
        <v>1</v>
      </c>
    </row>
    <row r="51" spans="2:16" x14ac:dyDescent="0.2">
      <c r="B51" s="22"/>
      <c r="C51" s="23"/>
      <c r="D51" s="23"/>
      <c r="E51" s="23"/>
      <c r="F51" s="23"/>
      <c r="G51" s="23"/>
      <c r="H51" s="24"/>
      <c r="J51" s="10" t="s">
        <v>14</v>
      </c>
      <c r="K51" s="11"/>
      <c r="L51" s="11"/>
      <c r="M51" s="81">
        <v>1</v>
      </c>
      <c r="N51" s="11"/>
      <c r="O51" s="126" t="e">
        <f ca="1">$P$11</f>
        <v>#VALUE!</v>
      </c>
      <c r="P51" s="12"/>
    </row>
    <row r="52" spans="2:16" x14ac:dyDescent="0.2">
      <c r="B52" s="10"/>
      <c r="C52" s="11"/>
      <c r="D52" s="11"/>
      <c r="E52" s="11"/>
      <c r="F52" s="11"/>
      <c r="G52" s="11"/>
      <c r="H52" s="12"/>
      <c r="J52" s="64" t="str">
        <f>$L$9</f>
        <v>1st Floor Cassette</v>
      </c>
      <c r="K52" s="11"/>
      <c r="L52" s="63"/>
      <c r="M52" s="81">
        <v>1</v>
      </c>
      <c r="N52" s="93" t="str">
        <f>$P$23</f>
        <v>none</v>
      </c>
      <c r="O52" s="126">
        <f>IF(L52="",0,N52*L52*M52/1000)</f>
        <v>0</v>
      </c>
      <c r="P52" s="12"/>
    </row>
    <row r="53" spans="2:16" x14ac:dyDescent="0.2">
      <c r="B53" s="10"/>
      <c r="C53" s="11"/>
      <c r="D53" s="11"/>
      <c r="E53" s="11"/>
      <c r="F53" s="11"/>
      <c r="G53" s="11"/>
      <c r="H53" s="12"/>
      <c r="J53" s="64" t="str">
        <f>$L$8</f>
        <v>PartyWall</v>
      </c>
      <c r="K53" s="11"/>
      <c r="L53" s="63"/>
      <c r="M53" s="11" t="e">
        <f>$O$44/$O$45</f>
        <v>#VALUE!</v>
      </c>
      <c r="N53" s="93" t="str">
        <f>$P$17</f>
        <v>none</v>
      </c>
      <c r="O53" s="126">
        <f>IF(L53="",0,N53*L53*M53/1000)</f>
        <v>0</v>
      </c>
      <c r="P53" s="12"/>
    </row>
    <row r="54" spans="2:16" x14ac:dyDescent="0.2">
      <c r="B54" s="10"/>
      <c r="C54" s="11"/>
      <c r="D54" s="11"/>
      <c r="E54" s="11"/>
      <c r="F54" s="11"/>
      <c r="G54" s="11"/>
      <c r="H54" s="12"/>
      <c r="J54" s="22" t="s">
        <v>87</v>
      </c>
      <c r="K54" s="23"/>
      <c r="L54" s="23"/>
      <c r="M54" s="30"/>
      <c r="N54" s="11"/>
      <c r="O54" s="99" t="e">
        <f>$O$45</f>
        <v>#VALUE!</v>
      </c>
      <c r="P54" s="12"/>
    </row>
    <row r="55" spans="2:16" ht="24" thickBot="1" x14ac:dyDescent="0.4">
      <c r="B55" s="10"/>
      <c r="C55" s="11"/>
      <c r="D55" s="11"/>
      <c r="E55" s="11"/>
      <c r="F55" s="11"/>
      <c r="G55" s="11"/>
      <c r="H55" s="12"/>
      <c r="J55" s="14"/>
      <c r="K55" s="15"/>
      <c r="L55" s="15"/>
      <c r="M55" s="60" t="s">
        <v>88</v>
      </c>
      <c r="N55" s="280" t="e">
        <f ca="1">(O51-O52-O53)*O54</f>
        <v>#VALUE!</v>
      </c>
      <c r="O55" s="281"/>
      <c r="P55" s="62" t="s">
        <v>1</v>
      </c>
    </row>
    <row r="56" spans="2:16" ht="13.5" thickBot="1" x14ac:dyDescent="0.25">
      <c r="B56" s="14"/>
      <c r="C56" s="15"/>
      <c r="D56" s="15"/>
      <c r="E56" s="15"/>
      <c r="F56" s="15"/>
      <c r="G56" s="15"/>
      <c r="H56" s="16"/>
      <c r="K56" s="23"/>
      <c r="L56" s="23"/>
      <c r="M56" s="23"/>
      <c r="N56" s="23"/>
      <c r="O56" s="23"/>
      <c r="P56" s="23"/>
    </row>
    <row r="57" spans="2:16" ht="23.25" x14ac:dyDescent="0.35">
      <c r="B57" s="119" t="s">
        <v>164</v>
      </c>
      <c r="C57" s="7"/>
      <c r="D57" s="7"/>
      <c r="E57" s="7"/>
      <c r="F57" s="7"/>
      <c r="G57" s="7"/>
      <c r="H57" s="8"/>
      <c r="J57" s="6" t="s">
        <v>0</v>
      </c>
      <c r="K57" s="7"/>
      <c r="L57" s="7" t="s">
        <v>40</v>
      </c>
      <c r="M57" s="9" t="s">
        <v>188</v>
      </c>
      <c r="N57" s="7" t="s">
        <v>17</v>
      </c>
      <c r="O57" s="7" t="s">
        <v>3</v>
      </c>
      <c r="P57" s="8" t="s">
        <v>4</v>
      </c>
    </row>
    <row r="58" spans="2:16" ht="12.75" customHeight="1" x14ac:dyDescent="0.2">
      <c r="B58" s="10"/>
      <c r="C58" s="11"/>
      <c r="D58" s="11"/>
      <c r="E58" s="11"/>
      <c r="F58" s="11"/>
      <c r="G58" s="11"/>
      <c r="H58" s="12"/>
      <c r="J58" s="10"/>
      <c r="K58" s="11"/>
      <c r="L58" s="11" t="s">
        <v>5</v>
      </c>
      <c r="M58" s="11"/>
      <c r="N58" s="11" t="s">
        <v>2</v>
      </c>
      <c r="O58" s="11" t="s">
        <v>1</v>
      </c>
      <c r="P58" s="12" t="s">
        <v>1</v>
      </c>
    </row>
    <row r="59" spans="2:16" x14ac:dyDescent="0.2">
      <c r="B59" s="10"/>
      <c r="C59" s="11"/>
      <c r="D59" s="11"/>
      <c r="E59" s="11"/>
      <c r="F59" s="11"/>
      <c r="G59" s="11"/>
      <c r="H59" s="12"/>
      <c r="J59" s="10" t="s">
        <v>14</v>
      </c>
      <c r="K59" s="11"/>
      <c r="L59" s="11"/>
      <c r="M59" s="81">
        <v>1</v>
      </c>
      <c r="N59" s="11"/>
      <c r="O59" s="126" t="e">
        <f ca="1">$P$11</f>
        <v>#VALUE!</v>
      </c>
      <c r="P59" s="12"/>
    </row>
    <row r="60" spans="2:16" x14ac:dyDescent="0.2">
      <c r="B60" s="10"/>
      <c r="C60" s="11"/>
      <c r="D60" s="11"/>
      <c r="E60" s="11"/>
      <c r="F60" s="11"/>
      <c r="G60" s="11"/>
      <c r="H60" s="12"/>
      <c r="J60" s="64" t="str">
        <f>$L$9</f>
        <v>1st Floor Cassette</v>
      </c>
      <c r="K60" s="11"/>
      <c r="L60" s="63"/>
      <c r="M60" s="81">
        <v>1</v>
      </c>
      <c r="N60" s="93" t="str">
        <f>$P$23</f>
        <v>none</v>
      </c>
      <c r="O60" s="126">
        <f>IF(L60="",0,N60*L60*M60/1000)</f>
        <v>0</v>
      </c>
      <c r="P60" s="12"/>
    </row>
    <row r="61" spans="2:16" x14ac:dyDescent="0.2">
      <c r="B61" s="10"/>
      <c r="C61" s="11"/>
      <c r="D61" s="11"/>
      <c r="E61" s="11"/>
      <c r="F61" s="11"/>
      <c r="G61" s="11"/>
      <c r="H61" s="12"/>
      <c r="J61" s="64" t="str">
        <f>$L$8</f>
        <v>PartyWall</v>
      </c>
      <c r="K61" s="11"/>
      <c r="L61" s="63"/>
      <c r="M61" s="11" t="e">
        <f>$O$44/$O$45</f>
        <v>#VALUE!</v>
      </c>
      <c r="N61" s="93" t="str">
        <f>$P$17</f>
        <v>none</v>
      </c>
      <c r="O61" s="126">
        <f>IF(L61="",0,N61*L61*M61/1000)</f>
        <v>0</v>
      </c>
      <c r="P61" s="12"/>
    </row>
    <row r="62" spans="2:16" x14ac:dyDescent="0.2">
      <c r="B62" s="10"/>
      <c r="C62" s="11"/>
      <c r="D62" s="11"/>
      <c r="E62" s="11"/>
      <c r="F62" s="11"/>
      <c r="G62" s="11"/>
      <c r="H62" s="12"/>
      <c r="J62" s="22"/>
      <c r="K62" s="23"/>
      <c r="L62" s="23"/>
      <c r="M62" s="30"/>
      <c r="N62" s="31"/>
      <c r="O62" s="18"/>
      <c r="P62" s="12"/>
    </row>
    <row r="63" spans="2:16" ht="24" thickBot="1" x14ac:dyDescent="0.4">
      <c r="B63" s="10"/>
      <c r="C63" s="11"/>
      <c r="D63" s="11"/>
      <c r="E63" s="11"/>
      <c r="F63" s="11"/>
      <c r="G63" s="11"/>
      <c r="H63" s="12"/>
      <c r="J63" s="14"/>
      <c r="K63" s="15"/>
      <c r="L63" s="15"/>
      <c r="M63" s="60" t="s">
        <v>93</v>
      </c>
      <c r="N63" s="280" t="e">
        <f ca="1">O59-O60-O61</f>
        <v>#VALUE!</v>
      </c>
      <c r="O63" s="281"/>
      <c r="P63" s="62" t="s">
        <v>1</v>
      </c>
    </row>
    <row r="64" spans="2:16" ht="13.5" thickBot="1" x14ac:dyDescent="0.25">
      <c r="B64" s="10"/>
      <c r="C64" s="11"/>
      <c r="D64" s="11"/>
      <c r="E64" s="11"/>
      <c r="F64" s="11"/>
      <c r="G64" s="11"/>
      <c r="H64" s="12"/>
    </row>
    <row r="65" spans="2:17" ht="13.5" thickBot="1" x14ac:dyDescent="0.25">
      <c r="B65" s="10"/>
      <c r="C65" s="11"/>
      <c r="D65" s="11"/>
      <c r="E65" s="11"/>
      <c r="F65" s="11"/>
      <c r="G65" s="11"/>
      <c r="H65" s="12"/>
      <c r="J65" s="103" t="s">
        <v>92</v>
      </c>
      <c r="K65" s="104"/>
      <c r="L65" s="104"/>
      <c r="M65" s="104"/>
      <c r="N65" s="105" t="s">
        <v>114</v>
      </c>
      <c r="O65" s="106"/>
      <c r="P65" s="107" t="s">
        <v>91</v>
      </c>
    </row>
    <row r="66" spans="2:17" x14ac:dyDescent="0.2">
      <c r="B66" s="22"/>
      <c r="C66" s="23"/>
      <c r="D66" s="23"/>
      <c r="E66" s="23"/>
      <c r="F66" s="23"/>
      <c r="G66" s="23"/>
      <c r="H66" s="24"/>
    </row>
    <row r="67" spans="2:17" ht="15" x14ac:dyDescent="0.2">
      <c r="B67" s="22"/>
      <c r="C67" s="23"/>
      <c r="D67" s="23"/>
      <c r="E67" s="23"/>
      <c r="F67" s="23"/>
      <c r="G67" s="23"/>
      <c r="H67" s="24"/>
      <c r="J67" s="100" t="s">
        <v>179</v>
      </c>
    </row>
    <row r="68" spans="2:17" x14ac:dyDescent="0.2">
      <c r="B68" s="22"/>
      <c r="C68" s="23"/>
      <c r="D68" s="23"/>
      <c r="E68" s="23"/>
      <c r="F68" s="23"/>
      <c r="G68" s="23"/>
      <c r="H68" s="24"/>
    </row>
    <row r="69" spans="2:17" ht="15" x14ac:dyDescent="0.2">
      <c r="B69" s="22"/>
      <c r="C69" s="23"/>
      <c r="D69" s="23"/>
      <c r="E69" s="23"/>
      <c r="F69" s="23"/>
      <c r="G69" s="23"/>
      <c r="H69" s="24"/>
      <c r="J69" s="100" t="s">
        <v>180</v>
      </c>
    </row>
    <row r="70" spans="2:17" ht="15" x14ac:dyDescent="0.2">
      <c r="B70" s="22"/>
      <c r="C70" s="25"/>
      <c r="D70" s="26"/>
      <c r="E70" s="23"/>
      <c r="F70" s="23"/>
      <c r="G70" s="25"/>
      <c r="H70" s="27"/>
      <c r="J70" s="100" t="s">
        <v>168</v>
      </c>
    </row>
    <row r="71" spans="2:17" ht="15" x14ac:dyDescent="0.2">
      <c r="B71" s="22"/>
      <c r="C71" s="23"/>
      <c r="D71" s="23"/>
      <c r="E71" s="23"/>
      <c r="F71" s="23"/>
      <c r="G71" s="23"/>
      <c r="H71" s="24"/>
      <c r="J71" s="132" t="s">
        <v>169</v>
      </c>
    </row>
    <row r="72" spans="2:17" x14ac:dyDescent="0.2">
      <c r="B72" s="22"/>
      <c r="C72" s="23"/>
      <c r="D72" s="23"/>
      <c r="E72" s="23"/>
      <c r="F72" s="23"/>
      <c r="G72" s="23"/>
      <c r="H72" s="24"/>
    </row>
    <row r="73" spans="2:17" x14ac:dyDescent="0.2">
      <c r="B73" s="22"/>
      <c r="C73" s="23"/>
      <c r="D73" s="23"/>
      <c r="E73" s="23"/>
      <c r="F73" s="23"/>
      <c r="G73" s="23"/>
      <c r="H73" s="24"/>
      <c r="J73" s="55" t="s">
        <v>170</v>
      </c>
      <c r="K73" s="23"/>
      <c r="L73" s="25"/>
      <c r="M73" s="23"/>
      <c r="N73" s="23"/>
      <c r="O73" s="23"/>
      <c r="P73" s="23"/>
    </row>
    <row r="74" spans="2:17" x14ac:dyDescent="0.2">
      <c r="B74" s="22"/>
      <c r="C74" s="23"/>
      <c r="D74" s="23"/>
      <c r="E74" s="23"/>
      <c r="F74" s="23"/>
      <c r="G74" s="23"/>
      <c r="H74" s="24"/>
      <c r="J74" s="55" t="s">
        <v>173</v>
      </c>
      <c r="K74" s="23"/>
      <c r="L74" s="25"/>
      <c r="M74" s="23"/>
      <c r="N74" s="25"/>
      <c r="O74" s="23"/>
      <c r="P74" s="23"/>
    </row>
    <row r="75" spans="2:17" x14ac:dyDescent="0.2">
      <c r="B75" s="22"/>
      <c r="C75" s="23"/>
      <c r="D75" s="23"/>
      <c r="E75" s="23"/>
      <c r="F75" s="23"/>
      <c r="G75" s="23"/>
      <c r="H75" s="24"/>
      <c r="J75" s="55" t="s">
        <v>171</v>
      </c>
      <c r="K75" s="23"/>
      <c r="L75" s="23"/>
      <c r="M75" s="54"/>
      <c r="N75" s="55"/>
      <c r="O75" s="23"/>
      <c r="P75" s="23"/>
    </row>
    <row r="76" spans="2:17" x14ac:dyDescent="0.2">
      <c r="B76" s="22"/>
      <c r="C76" s="23"/>
      <c r="D76" s="23"/>
      <c r="E76" s="23"/>
      <c r="F76" s="23"/>
      <c r="G76" s="23"/>
      <c r="H76" s="24"/>
      <c r="J76" s="133" t="s">
        <v>172</v>
      </c>
      <c r="M76" s="23"/>
      <c r="N76" s="48"/>
      <c r="O76" s="48"/>
      <c r="P76" s="23"/>
    </row>
    <row r="77" spans="2:17" x14ac:dyDescent="0.2">
      <c r="B77" s="10"/>
      <c r="C77" s="11"/>
      <c r="D77" s="11"/>
      <c r="E77" s="11"/>
      <c r="F77" s="11"/>
      <c r="G77" s="11"/>
      <c r="H77" s="12"/>
      <c r="J77" s="133" t="s">
        <v>182</v>
      </c>
      <c r="M77" s="23"/>
      <c r="N77" s="23"/>
      <c r="O77" s="23"/>
      <c r="P77" s="23"/>
    </row>
    <row r="78" spans="2:17" x14ac:dyDescent="0.2">
      <c r="B78" s="10"/>
      <c r="C78" s="11"/>
      <c r="D78" s="11"/>
      <c r="E78" s="11"/>
      <c r="F78" s="11"/>
      <c r="G78" s="11"/>
      <c r="H78" s="12"/>
      <c r="K78" s="2" t="s">
        <v>181</v>
      </c>
    </row>
    <row r="79" spans="2:17" x14ac:dyDescent="0.2">
      <c r="B79" s="10"/>
      <c r="C79" s="11"/>
      <c r="D79" s="11"/>
      <c r="E79" s="11"/>
      <c r="F79" s="11"/>
      <c r="G79" s="11"/>
      <c r="H79" s="12"/>
      <c r="J79" s="133" t="s">
        <v>174</v>
      </c>
      <c r="Q79" s="23"/>
    </row>
    <row r="80" spans="2:17" x14ac:dyDescent="0.2">
      <c r="B80" s="10"/>
      <c r="C80" s="11"/>
      <c r="D80" s="11"/>
      <c r="E80" s="11"/>
      <c r="F80" s="11"/>
      <c r="G80" s="11"/>
      <c r="H80" s="12"/>
      <c r="J80" s="133"/>
      <c r="K80" s="2" t="s">
        <v>177</v>
      </c>
      <c r="Q80" s="23"/>
    </row>
    <row r="81" spans="2:17" ht="13.5" thickBot="1" x14ac:dyDescent="0.25">
      <c r="B81" s="14"/>
      <c r="C81" s="15"/>
      <c r="D81" s="15"/>
      <c r="E81" s="15"/>
      <c r="F81" s="15"/>
      <c r="G81" s="15"/>
      <c r="H81" s="16"/>
      <c r="J81" s="133"/>
      <c r="K81" s="2" t="s">
        <v>176</v>
      </c>
      <c r="Q81" s="23"/>
    </row>
    <row r="82" spans="2:17" x14ac:dyDescent="0.2">
      <c r="B82" s="7"/>
      <c r="C82" s="7"/>
      <c r="D82" s="7"/>
      <c r="E82" s="7"/>
      <c r="F82" s="7"/>
      <c r="G82" s="7"/>
      <c r="H82" s="7"/>
      <c r="J82" s="133" t="s">
        <v>175</v>
      </c>
      <c r="Q82" s="23"/>
    </row>
    <row r="83" spans="2:17" x14ac:dyDescent="0.2">
      <c r="B83" s="11"/>
      <c r="C83" s="11"/>
      <c r="D83" s="11"/>
      <c r="E83" s="11"/>
      <c r="F83" s="11"/>
      <c r="G83" s="11"/>
      <c r="H83" s="11"/>
      <c r="J83" s="133" t="s">
        <v>178</v>
      </c>
      <c r="Q83" s="23"/>
    </row>
    <row r="84" spans="2:17" ht="13.5" thickBot="1" x14ac:dyDescent="0.25">
      <c r="B84" s="11"/>
      <c r="C84" s="11"/>
      <c r="D84" s="11"/>
      <c r="E84" s="11"/>
      <c r="F84" s="11"/>
      <c r="G84" s="11"/>
      <c r="H84" s="11"/>
      <c r="Q84" s="23"/>
    </row>
    <row r="85" spans="2:17" ht="23.25" x14ac:dyDescent="0.35">
      <c r="B85" s="11"/>
      <c r="C85" s="11"/>
      <c r="D85" s="11"/>
      <c r="E85" s="11"/>
      <c r="F85" s="11"/>
      <c r="G85" s="11"/>
      <c r="H85" s="11"/>
      <c r="J85" s="119" t="s">
        <v>129</v>
      </c>
      <c r="K85" s="7"/>
      <c r="L85" s="7"/>
      <c r="M85" s="7"/>
      <c r="N85" s="7"/>
      <c r="O85" s="7"/>
      <c r="P85" s="8"/>
      <c r="Q85" s="23"/>
    </row>
    <row r="86" spans="2:17" x14ac:dyDescent="0.2">
      <c r="B86" s="11"/>
      <c r="C86" s="11"/>
      <c r="D86" s="11"/>
      <c r="E86" s="11"/>
      <c r="F86" s="11"/>
      <c r="G86" s="11"/>
      <c r="H86" s="11"/>
      <c r="J86" s="10"/>
      <c r="K86" s="11"/>
      <c r="L86" s="11"/>
      <c r="M86" s="11"/>
      <c r="N86" s="11"/>
      <c r="O86" s="11"/>
      <c r="P86" s="12"/>
      <c r="Q86" s="23"/>
    </row>
    <row r="87" spans="2:17" x14ac:dyDescent="0.2">
      <c r="J87" s="10"/>
      <c r="K87" s="11"/>
      <c r="L87" s="11"/>
      <c r="M87" s="11"/>
      <c r="N87" s="11"/>
      <c r="O87" s="11"/>
      <c r="P87" s="12"/>
      <c r="Q87" s="23"/>
    </row>
    <row r="88" spans="2:17" x14ac:dyDescent="0.2">
      <c r="J88" s="10"/>
      <c r="K88" s="120"/>
      <c r="L88" s="11"/>
      <c r="M88" s="11"/>
      <c r="N88" s="11"/>
      <c r="O88" s="11"/>
      <c r="P88" s="12"/>
      <c r="Q88" s="23"/>
    </row>
    <row r="89" spans="2:17" x14ac:dyDescent="0.2">
      <c r="J89" s="10"/>
      <c r="K89" s="120"/>
      <c r="L89" s="11"/>
      <c r="M89" s="11"/>
      <c r="N89" s="11"/>
      <c r="O89" s="11"/>
      <c r="P89" s="12"/>
      <c r="Q89" s="23"/>
    </row>
    <row r="90" spans="2:17" x14ac:dyDescent="0.2">
      <c r="J90" s="10"/>
      <c r="K90" s="120"/>
      <c r="L90" s="11"/>
      <c r="M90" s="11"/>
      <c r="N90" s="11"/>
      <c r="O90" s="11"/>
      <c r="P90" s="12"/>
      <c r="Q90" s="23"/>
    </row>
    <row r="91" spans="2:17" x14ac:dyDescent="0.2">
      <c r="J91" s="10"/>
      <c r="K91" s="120"/>
      <c r="L91" s="11"/>
      <c r="M91" s="11"/>
      <c r="N91" s="11"/>
      <c r="O91" s="11"/>
      <c r="P91" s="12"/>
      <c r="Q91" s="23"/>
    </row>
    <row r="92" spans="2:17" x14ac:dyDescent="0.2">
      <c r="J92" s="10"/>
      <c r="K92" s="120"/>
      <c r="L92" s="11"/>
      <c r="M92" s="11"/>
      <c r="N92" s="11"/>
      <c r="O92" s="11"/>
      <c r="P92" s="12"/>
      <c r="Q92" s="23"/>
    </row>
    <row r="93" spans="2:17" x14ac:dyDescent="0.2">
      <c r="J93" s="10"/>
      <c r="K93" s="120"/>
      <c r="L93" s="11"/>
      <c r="M93" s="11"/>
      <c r="N93" s="11"/>
      <c r="O93" s="11"/>
      <c r="P93" s="12"/>
      <c r="Q93" s="23"/>
    </row>
    <row r="94" spans="2:17" x14ac:dyDescent="0.2">
      <c r="J94" s="10"/>
      <c r="K94" s="120"/>
      <c r="L94" s="11"/>
      <c r="M94" s="11"/>
      <c r="N94" s="11"/>
      <c r="O94" s="11"/>
      <c r="P94" s="12"/>
      <c r="Q94" s="23"/>
    </row>
    <row r="95" spans="2:17" x14ac:dyDescent="0.2">
      <c r="J95" s="10"/>
      <c r="K95" s="120"/>
      <c r="L95" s="11"/>
      <c r="M95" s="11"/>
      <c r="N95" s="11"/>
      <c r="O95" s="11"/>
      <c r="P95" s="12"/>
      <c r="Q95" s="23"/>
    </row>
    <row r="96" spans="2:17" x14ac:dyDescent="0.2">
      <c r="J96" s="10"/>
      <c r="K96" s="120"/>
      <c r="L96" s="11"/>
      <c r="M96" s="11"/>
      <c r="N96" s="11"/>
      <c r="O96" s="11"/>
      <c r="P96" s="12"/>
      <c r="Q96" s="23"/>
    </row>
    <row r="97" spans="10:17" x14ac:dyDescent="0.2">
      <c r="J97" s="10"/>
      <c r="K97" s="120"/>
      <c r="L97" s="11"/>
      <c r="M97" s="11"/>
      <c r="N97" s="11"/>
      <c r="O97" s="11"/>
      <c r="P97" s="12"/>
      <c r="Q97" s="23"/>
    </row>
    <row r="98" spans="10:17" x14ac:dyDescent="0.2">
      <c r="J98" s="10"/>
      <c r="K98" s="120"/>
      <c r="L98" s="11"/>
      <c r="M98" s="11"/>
      <c r="N98" s="11"/>
      <c r="O98" s="11"/>
      <c r="P98" s="12"/>
      <c r="Q98" s="23"/>
    </row>
    <row r="99" spans="10:17" x14ac:dyDescent="0.2">
      <c r="J99" s="10"/>
      <c r="K99" s="120"/>
      <c r="L99" s="11"/>
      <c r="M99" s="11"/>
      <c r="N99" s="11"/>
      <c r="O99" s="11"/>
      <c r="P99" s="12"/>
      <c r="Q99" s="23"/>
    </row>
    <row r="100" spans="10:17" x14ac:dyDescent="0.2">
      <c r="J100" s="10"/>
      <c r="K100" s="11"/>
      <c r="L100" s="11"/>
      <c r="M100" s="11"/>
      <c r="N100" s="11"/>
      <c r="O100" s="11"/>
      <c r="P100" s="12"/>
      <c r="Q100" s="23"/>
    </row>
    <row r="101" spans="10:17" x14ac:dyDescent="0.2">
      <c r="J101" s="10"/>
      <c r="K101" s="11"/>
      <c r="L101" s="11"/>
      <c r="M101" s="11"/>
      <c r="N101" s="11"/>
      <c r="O101" s="11"/>
      <c r="P101" s="12"/>
      <c r="Q101" s="23"/>
    </row>
    <row r="102" spans="10:17" x14ac:dyDescent="0.2">
      <c r="J102" s="10"/>
      <c r="K102" s="11"/>
      <c r="L102" s="11"/>
      <c r="M102" s="11"/>
      <c r="N102" s="11"/>
      <c r="O102" s="11"/>
      <c r="P102" s="12"/>
      <c r="Q102" s="23"/>
    </row>
    <row r="103" spans="10:17" x14ac:dyDescent="0.2">
      <c r="J103" s="10"/>
      <c r="K103" s="11"/>
      <c r="L103" s="11"/>
      <c r="M103" s="11"/>
      <c r="N103" s="11"/>
      <c r="O103" s="11"/>
      <c r="P103" s="12"/>
      <c r="Q103" s="23"/>
    </row>
    <row r="104" spans="10:17" x14ac:dyDescent="0.2">
      <c r="J104" s="10"/>
      <c r="K104" s="11"/>
      <c r="L104" s="11"/>
      <c r="M104" s="11"/>
      <c r="N104" s="11"/>
      <c r="O104" s="11"/>
      <c r="P104" s="12"/>
      <c r="Q104" s="23"/>
    </row>
    <row r="105" spans="10:17" x14ac:dyDescent="0.2">
      <c r="J105" s="10"/>
      <c r="K105" s="11"/>
      <c r="L105" s="11"/>
      <c r="M105" s="11"/>
      <c r="N105" s="11"/>
      <c r="O105" s="11"/>
      <c r="P105" s="12"/>
      <c r="Q105" s="23"/>
    </row>
    <row r="106" spans="10:17" x14ac:dyDescent="0.2">
      <c r="J106" s="10"/>
      <c r="K106" s="11"/>
      <c r="L106" s="11"/>
      <c r="M106" s="11"/>
      <c r="N106" s="11"/>
      <c r="O106" s="11"/>
      <c r="P106" s="12"/>
      <c r="Q106" s="23"/>
    </row>
    <row r="107" spans="10:17" x14ac:dyDescent="0.2">
      <c r="J107" s="10"/>
      <c r="K107" s="11"/>
      <c r="L107" s="11"/>
      <c r="M107" s="11"/>
      <c r="N107" s="11"/>
      <c r="O107" s="11"/>
      <c r="P107" s="12"/>
      <c r="Q107" s="23"/>
    </row>
    <row r="108" spans="10:17" x14ac:dyDescent="0.2">
      <c r="J108" s="10"/>
      <c r="K108" s="11"/>
      <c r="L108" s="11"/>
      <c r="M108" s="11"/>
      <c r="N108" s="11"/>
      <c r="O108" s="11"/>
      <c r="P108" s="12"/>
      <c r="Q108" s="23"/>
    </row>
    <row r="109" spans="10:17" ht="13.5" thickBot="1" x14ac:dyDescent="0.25">
      <c r="J109" s="14"/>
      <c r="K109" s="15"/>
      <c r="L109" s="15"/>
      <c r="M109" s="15"/>
      <c r="N109" s="15"/>
      <c r="O109" s="15"/>
      <c r="P109" s="16"/>
      <c r="Q109" s="23"/>
    </row>
    <row r="110" spans="10:17" x14ac:dyDescent="0.2">
      <c r="J110" s="23"/>
      <c r="K110" s="23"/>
      <c r="L110" s="23"/>
      <c r="M110" s="23"/>
      <c r="N110" s="25"/>
      <c r="O110" s="23"/>
      <c r="P110" s="23"/>
      <c r="Q110" s="23"/>
    </row>
    <row r="111" spans="10:17" x14ac:dyDescent="0.2">
      <c r="J111" s="23"/>
      <c r="K111" s="19"/>
      <c r="L111" s="23"/>
      <c r="M111" s="25"/>
      <c r="N111" s="23"/>
      <c r="O111" s="19"/>
      <c r="P111" s="23"/>
      <c r="Q111" s="23"/>
    </row>
    <row r="112" spans="10:17" x14ac:dyDescent="0.2">
      <c r="J112" s="23"/>
      <c r="K112" s="23"/>
      <c r="L112" s="54"/>
      <c r="M112" s="23"/>
      <c r="N112" s="47"/>
      <c r="O112" s="48"/>
      <c r="P112" s="56"/>
      <c r="Q112" s="23"/>
    </row>
    <row r="113" spans="10:17" x14ac:dyDescent="0.2">
      <c r="J113" s="23"/>
      <c r="K113" s="23"/>
      <c r="L113" s="23"/>
      <c r="M113" s="23"/>
      <c r="N113" s="23"/>
      <c r="O113" s="23"/>
      <c r="P113" s="23"/>
      <c r="Q113" s="23"/>
    </row>
    <row r="114" spans="10:17" x14ac:dyDescent="0.2">
      <c r="J114" s="23"/>
      <c r="K114" s="23"/>
      <c r="L114" s="23"/>
      <c r="M114" s="23"/>
      <c r="N114" s="23"/>
      <c r="O114" s="23"/>
      <c r="P114" s="23"/>
      <c r="Q114" s="23"/>
    </row>
    <row r="115" spans="10:17" x14ac:dyDescent="0.2">
      <c r="J115" s="23"/>
      <c r="K115" s="23"/>
      <c r="L115" s="23"/>
      <c r="M115" s="23"/>
      <c r="N115" s="23"/>
      <c r="O115" s="23"/>
      <c r="P115" s="23"/>
      <c r="Q115" s="23"/>
    </row>
    <row r="116" spans="10:17" x14ac:dyDescent="0.2">
      <c r="J116" s="23"/>
      <c r="K116" s="23"/>
      <c r="L116" s="23"/>
      <c r="M116" s="23"/>
      <c r="N116" s="25"/>
      <c r="O116" s="23"/>
      <c r="P116" s="23"/>
      <c r="Q116" s="23"/>
    </row>
    <row r="117" spans="10:17" x14ac:dyDescent="0.2">
      <c r="J117" s="23"/>
      <c r="K117" s="23"/>
      <c r="L117" s="23"/>
      <c r="M117" s="23"/>
      <c r="N117" s="23"/>
      <c r="O117" s="53"/>
      <c r="P117" s="23"/>
      <c r="Q117" s="23"/>
    </row>
    <row r="118" spans="10:17" x14ac:dyDescent="0.2">
      <c r="J118" s="23"/>
      <c r="K118" s="23"/>
      <c r="L118" s="23"/>
      <c r="M118" s="23"/>
      <c r="N118" s="30"/>
      <c r="O118" s="26"/>
      <c r="P118" s="23"/>
      <c r="Q118" s="23"/>
    </row>
    <row r="119" spans="10:17" x14ac:dyDescent="0.2">
      <c r="J119" s="23"/>
      <c r="K119" s="23"/>
      <c r="L119" s="23"/>
      <c r="M119" s="23"/>
      <c r="N119" s="30"/>
      <c r="O119" s="26"/>
      <c r="P119" s="23"/>
      <c r="Q119" s="23"/>
    </row>
    <row r="120" spans="10:17" x14ac:dyDescent="0.2">
      <c r="J120" s="30"/>
      <c r="K120" s="23"/>
      <c r="L120" s="30"/>
      <c r="M120" s="23"/>
      <c r="N120" s="30"/>
      <c r="O120" s="54"/>
      <c r="P120" s="23"/>
      <c r="Q120" s="23"/>
    </row>
    <row r="121" spans="10:17" x14ac:dyDescent="0.2">
      <c r="J121" s="30"/>
      <c r="K121" s="19"/>
      <c r="L121" s="30"/>
      <c r="M121" s="54"/>
      <c r="N121" s="47"/>
      <c r="O121" s="48"/>
      <c r="P121" s="56"/>
      <c r="Q121" s="23"/>
    </row>
    <row r="122" spans="10:17" x14ac:dyDescent="0.2">
      <c r="J122" s="23"/>
      <c r="K122" s="23"/>
      <c r="L122" s="23"/>
      <c r="M122" s="23"/>
      <c r="N122" s="23"/>
      <c r="O122" s="23"/>
      <c r="P122" s="23"/>
      <c r="Q122" s="23"/>
    </row>
    <row r="123" spans="10:17" x14ac:dyDescent="0.2">
      <c r="J123" s="23"/>
      <c r="K123" s="23"/>
      <c r="L123" s="23"/>
      <c r="M123" s="23"/>
      <c r="N123" s="23"/>
      <c r="O123" s="23"/>
      <c r="P123" s="23"/>
      <c r="Q123" s="23"/>
    </row>
    <row r="124" spans="10:17" x14ac:dyDescent="0.2">
      <c r="J124" s="23"/>
      <c r="K124" s="23"/>
      <c r="L124" s="23"/>
      <c r="M124" s="23"/>
      <c r="N124" s="23"/>
      <c r="O124" s="23"/>
      <c r="P124" s="23"/>
      <c r="Q124" s="23"/>
    </row>
    <row r="125" spans="10:17" x14ac:dyDescent="0.2">
      <c r="J125" s="25"/>
      <c r="K125" s="23"/>
      <c r="L125" s="25"/>
      <c r="M125" s="23"/>
      <c r="N125" s="25"/>
      <c r="O125" s="53"/>
      <c r="P125" s="23"/>
      <c r="Q125" s="23"/>
    </row>
    <row r="126" spans="10:17" x14ac:dyDescent="0.2">
      <c r="J126" s="25"/>
      <c r="K126" s="23"/>
      <c r="L126" s="25"/>
      <c r="M126" s="54"/>
      <c r="N126" s="55"/>
      <c r="O126" s="23"/>
      <c r="P126" s="23"/>
      <c r="Q126" s="23"/>
    </row>
    <row r="127" spans="10:17" x14ac:dyDescent="0.2">
      <c r="J127" s="25"/>
      <c r="K127" s="54"/>
      <c r="L127" s="25"/>
      <c r="M127" s="23"/>
      <c r="N127" s="48"/>
      <c r="O127" s="48"/>
      <c r="P127" s="56"/>
      <c r="Q127" s="23"/>
    </row>
    <row r="128" spans="10:17" x14ac:dyDescent="0.2">
      <c r="J128" s="23"/>
      <c r="K128" s="23"/>
      <c r="L128" s="23"/>
      <c r="M128" s="23"/>
      <c r="N128" s="23"/>
      <c r="O128" s="23"/>
      <c r="P128" s="23"/>
      <c r="Q128" s="23"/>
    </row>
    <row r="129" spans="10:17" x14ac:dyDescent="0.2">
      <c r="J129" s="23"/>
      <c r="K129" s="23"/>
      <c r="L129" s="23"/>
      <c r="M129" s="23"/>
      <c r="N129" s="23"/>
      <c r="O129" s="23"/>
      <c r="P129" s="23"/>
      <c r="Q129" s="23"/>
    </row>
    <row r="130" spans="10:17" x14ac:dyDescent="0.2">
      <c r="J130" s="23"/>
      <c r="K130" s="23"/>
      <c r="L130" s="23"/>
      <c r="M130" s="23"/>
      <c r="N130" s="23"/>
      <c r="O130" s="23"/>
      <c r="P130" s="23"/>
      <c r="Q130" s="23"/>
    </row>
    <row r="131" spans="10:17" x14ac:dyDescent="0.2">
      <c r="J131" s="30"/>
      <c r="K131" s="23"/>
      <c r="L131" s="30"/>
      <c r="M131" s="23"/>
      <c r="N131" s="30"/>
      <c r="O131" s="23"/>
      <c r="P131" s="23"/>
      <c r="Q131" s="23"/>
    </row>
    <row r="132" spans="10:17" x14ac:dyDescent="0.2">
      <c r="J132" s="30"/>
      <c r="K132" s="23"/>
      <c r="L132" s="30"/>
      <c r="M132" s="23"/>
      <c r="N132" s="30"/>
      <c r="O132" s="23"/>
      <c r="P132" s="23"/>
      <c r="Q132" s="23"/>
    </row>
    <row r="133" spans="10:17" x14ac:dyDescent="0.2">
      <c r="J133" s="30"/>
      <c r="K133" s="23"/>
      <c r="L133" s="30"/>
      <c r="M133" s="53"/>
      <c r="N133" s="30"/>
      <c r="O133" s="26"/>
      <c r="P133" s="23"/>
      <c r="Q133" s="23"/>
    </row>
    <row r="134" spans="10:17" x14ac:dyDescent="0.2">
      <c r="J134" s="30"/>
      <c r="K134" s="23"/>
      <c r="L134" s="30"/>
      <c r="M134" s="53"/>
      <c r="N134" s="30"/>
      <c r="O134" s="26"/>
      <c r="P134" s="23"/>
      <c r="Q134" s="23"/>
    </row>
    <row r="135" spans="10:17" x14ac:dyDescent="0.2">
      <c r="J135" s="30"/>
      <c r="K135" s="54"/>
      <c r="L135" s="30"/>
      <c r="M135" s="26"/>
      <c r="N135" s="30"/>
      <c r="O135" s="57"/>
      <c r="P135" s="23"/>
      <c r="Q135" s="23"/>
    </row>
    <row r="136" spans="10:17" x14ac:dyDescent="0.2">
      <c r="J136" s="30"/>
      <c r="K136" s="23"/>
      <c r="L136" s="30"/>
      <c r="M136" s="26"/>
      <c r="N136" s="30"/>
      <c r="O136" s="57"/>
      <c r="P136" s="23"/>
      <c r="Q136" s="23"/>
    </row>
    <row r="137" spans="10:17" x14ac:dyDescent="0.2">
      <c r="J137" s="30"/>
      <c r="K137" s="23"/>
      <c r="L137" s="30"/>
      <c r="M137" s="53"/>
      <c r="N137" s="30"/>
      <c r="O137" s="23"/>
      <c r="P137" s="23"/>
      <c r="Q137" s="23"/>
    </row>
    <row r="138" spans="10:17" x14ac:dyDescent="0.2">
      <c r="J138" s="30"/>
      <c r="K138" s="19"/>
      <c r="L138" s="58"/>
      <c r="M138" s="59"/>
      <c r="N138" s="23"/>
      <c r="O138" s="48"/>
      <c r="P138" s="56"/>
      <c r="Q138" s="23"/>
    </row>
    <row r="139" spans="10:17" x14ac:dyDescent="0.2">
      <c r="J139" s="23"/>
      <c r="K139" s="23"/>
      <c r="L139" s="23"/>
      <c r="M139" s="23"/>
      <c r="N139" s="23"/>
      <c r="O139" s="23"/>
      <c r="P139" s="23"/>
      <c r="Q139" s="23"/>
    </row>
    <row r="140" spans="10:17" x14ac:dyDescent="0.2">
      <c r="J140" s="23"/>
      <c r="K140" s="23"/>
      <c r="L140" s="23"/>
      <c r="M140" s="23"/>
      <c r="N140" s="23"/>
      <c r="O140" s="23"/>
      <c r="P140" s="23"/>
      <c r="Q140" s="23"/>
    </row>
    <row r="141" spans="10:17" x14ac:dyDescent="0.2">
      <c r="J141" s="23"/>
      <c r="K141" s="23"/>
      <c r="L141" s="23"/>
      <c r="M141" s="23"/>
      <c r="N141" s="23"/>
      <c r="O141" s="30"/>
      <c r="P141" s="23"/>
      <c r="Q141" s="23"/>
    </row>
    <row r="142" spans="10:17" x14ac:dyDescent="0.2">
      <c r="J142" s="23"/>
      <c r="K142" s="23"/>
      <c r="L142" s="23"/>
      <c r="M142" s="23"/>
      <c r="N142" s="23"/>
      <c r="O142" s="30"/>
      <c r="P142" s="26"/>
      <c r="Q142" s="23"/>
    </row>
    <row r="143" spans="10:17" x14ac:dyDescent="0.2">
      <c r="J143" s="23"/>
      <c r="K143" s="23"/>
      <c r="L143" s="23"/>
      <c r="M143" s="23"/>
      <c r="N143" s="23"/>
      <c r="O143" s="30"/>
      <c r="P143" s="23"/>
      <c r="Q143" s="23"/>
    </row>
    <row r="144" spans="10:17" x14ac:dyDescent="0.2">
      <c r="J144" s="23"/>
      <c r="K144" s="23"/>
      <c r="L144" s="23"/>
      <c r="M144" s="23"/>
      <c r="N144" s="31"/>
      <c r="O144" s="19"/>
      <c r="P144" s="23"/>
      <c r="Q144" s="23"/>
    </row>
    <row r="145" spans="10:17" x14ac:dyDescent="0.2">
      <c r="J145" s="23"/>
      <c r="K145" s="23"/>
      <c r="L145" s="23"/>
      <c r="M145" s="23"/>
      <c r="N145" s="47"/>
      <c r="O145" s="48"/>
      <c r="P145" s="56"/>
      <c r="Q145" s="23"/>
    </row>
    <row r="146" spans="10:17" x14ac:dyDescent="0.2">
      <c r="J146" s="23"/>
      <c r="K146" s="23"/>
      <c r="L146" s="23"/>
      <c r="M146" s="23"/>
      <c r="N146" s="23"/>
      <c r="O146" s="23"/>
      <c r="P146" s="23"/>
      <c r="Q146" s="23"/>
    </row>
    <row r="147" spans="10:17" x14ac:dyDescent="0.2">
      <c r="J147" s="23"/>
      <c r="K147" s="23"/>
      <c r="L147" s="23"/>
      <c r="M147" s="23"/>
      <c r="N147" s="23"/>
      <c r="O147" s="23"/>
      <c r="P147" s="23"/>
      <c r="Q147" s="23"/>
    </row>
    <row r="148" spans="10:17" x14ac:dyDescent="0.2">
      <c r="J148" s="23"/>
      <c r="K148" s="23"/>
      <c r="L148" s="23"/>
      <c r="M148" s="23"/>
      <c r="N148" s="23"/>
      <c r="O148" s="23"/>
      <c r="P148" s="23"/>
      <c r="Q148" s="23"/>
    </row>
    <row r="149" spans="10:17" x14ac:dyDescent="0.2">
      <c r="J149" s="23"/>
      <c r="K149" s="23"/>
      <c r="L149" s="23"/>
      <c r="M149" s="23"/>
      <c r="N149" s="23"/>
      <c r="O149" s="23"/>
      <c r="P149" s="23"/>
      <c r="Q149" s="23"/>
    </row>
    <row r="150" spans="10:17" x14ac:dyDescent="0.2">
      <c r="J150" s="23"/>
      <c r="K150" s="23"/>
      <c r="L150" s="23"/>
      <c r="M150" s="23"/>
      <c r="N150" s="23"/>
      <c r="O150" s="19"/>
      <c r="P150" s="23"/>
      <c r="Q150" s="23"/>
    </row>
    <row r="151" spans="10:17" x14ac:dyDescent="0.2">
      <c r="J151" s="23"/>
      <c r="K151" s="23"/>
      <c r="L151" s="23"/>
      <c r="M151" s="30"/>
      <c r="N151" s="30"/>
      <c r="O151" s="18"/>
      <c r="P151" s="23"/>
      <c r="Q151" s="23"/>
    </row>
    <row r="152" spans="10:17" x14ac:dyDescent="0.2">
      <c r="J152" s="23"/>
      <c r="K152" s="23"/>
      <c r="L152" s="23"/>
      <c r="M152" s="30"/>
      <c r="N152" s="30"/>
      <c r="O152" s="18"/>
      <c r="P152" s="23"/>
      <c r="Q152" s="23"/>
    </row>
    <row r="153" spans="10:17" x14ac:dyDescent="0.2">
      <c r="J153" s="23"/>
      <c r="K153" s="23"/>
      <c r="L153" s="23"/>
      <c r="M153" s="30"/>
      <c r="N153" s="31"/>
      <c r="O153" s="18"/>
      <c r="P153" s="23"/>
      <c r="Q153" s="23"/>
    </row>
    <row r="154" spans="10:17" x14ac:dyDescent="0.2">
      <c r="J154" s="23"/>
      <c r="K154" s="23"/>
      <c r="L154" s="23"/>
      <c r="M154" s="30"/>
      <c r="N154" s="30"/>
      <c r="O154" s="18"/>
      <c r="P154" s="26"/>
      <c r="Q154" s="23"/>
    </row>
    <row r="155" spans="10:17" x14ac:dyDescent="0.2">
      <c r="J155" s="23"/>
      <c r="K155" s="23"/>
      <c r="L155" s="23"/>
      <c r="M155" s="23"/>
      <c r="N155" s="47"/>
      <c r="O155" s="48"/>
      <c r="P155" s="49"/>
      <c r="Q155" s="23"/>
    </row>
    <row r="156" spans="10:17" x14ac:dyDescent="0.2">
      <c r="J156" s="23"/>
      <c r="K156" s="23"/>
      <c r="L156" s="23"/>
      <c r="M156" s="23"/>
      <c r="N156" s="23"/>
      <c r="O156" s="23"/>
      <c r="P156" s="23"/>
      <c r="Q156" s="23"/>
    </row>
    <row r="157" spans="10:17" x14ac:dyDescent="0.2">
      <c r="J157" s="23"/>
      <c r="K157" s="23"/>
      <c r="L157" s="23"/>
      <c r="M157" s="23"/>
      <c r="N157" s="23"/>
      <c r="O157" s="23"/>
      <c r="P157" s="23"/>
      <c r="Q157" s="23"/>
    </row>
    <row r="158" spans="10:17" x14ac:dyDescent="0.2">
      <c r="J158" s="23"/>
      <c r="K158" s="23"/>
      <c r="L158" s="23"/>
      <c r="M158" s="23"/>
      <c r="N158" s="23"/>
      <c r="O158" s="23"/>
      <c r="P158" s="23"/>
      <c r="Q158" s="23"/>
    </row>
    <row r="159" spans="10:17" x14ac:dyDescent="0.2">
      <c r="J159" s="23"/>
      <c r="K159" s="23"/>
      <c r="L159" s="23"/>
      <c r="M159" s="23"/>
      <c r="N159" s="23"/>
      <c r="O159" s="19"/>
      <c r="P159" s="26"/>
      <c r="Q159" s="23"/>
    </row>
    <row r="160" spans="10:17" x14ac:dyDescent="0.2">
      <c r="J160" s="23"/>
      <c r="K160" s="23"/>
      <c r="L160" s="23"/>
      <c r="M160" s="23"/>
      <c r="N160" s="30"/>
      <c r="O160" s="19"/>
      <c r="P160" s="23"/>
      <c r="Q160" s="23"/>
    </row>
    <row r="161" spans="10:17" x14ac:dyDescent="0.2">
      <c r="J161" s="23"/>
      <c r="K161" s="23"/>
      <c r="L161" s="23"/>
      <c r="M161" s="23"/>
      <c r="N161" s="31"/>
      <c r="O161" s="19"/>
      <c r="P161" s="23"/>
      <c r="Q161" s="23"/>
    </row>
    <row r="162" spans="10:17" x14ac:dyDescent="0.2">
      <c r="J162" s="23"/>
      <c r="K162" s="23"/>
      <c r="L162" s="23"/>
      <c r="M162" s="23"/>
      <c r="N162" s="47"/>
      <c r="O162" s="48"/>
      <c r="P162" s="49"/>
      <c r="Q162" s="23"/>
    </row>
    <row r="163" spans="10:17" x14ac:dyDescent="0.2">
      <c r="J163" s="23"/>
      <c r="K163" s="23"/>
      <c r="L163" s="23"/>
      <c r="M163" s="23"/>
      <c r="N163" s="23"/>
      <c r="O163" s="23"/>
      <c r="P163" s="23"/>
      <c r="Q163" s="23"/>
    </row>
    <row r="164" spans="10:17" x14ac:dyDescent="0.2">
      <c r="J164" s="23"/>
      <c r="K164" s="23"/>
      <c r="L164" s="23"/>
      <c r="M164" s="25"/>
      <c r="N164" s="23"/>
      <c r="O164" s="23"/>
      <c r="P164" s="23"/>
    </row>
    <row r="165" spans="10:17" x14ac:dyDescent="0.2">
      <c r="J165" s="23"/>
      <c r="K165" s="23"/>
      <c r="L165" s="23"/>
      <c r="M165" s="25"/>
      <c r="N165" s="23"/>
      <c r="O165" s="23"/>
      <c r="P165" s="23"/>
    </row>
    <row r="166" spans="10:17" x14ac:dyDescent="0.2">
      <c r="J166" s="23"/>
      <c r="K166" s="23"/>
      <c r="L166" s="23"/>
      <c r="M166" s="23"/>
      <c r="N166" s="23"/>
      <c r="O166" s="19"/>
      <c r="P166" s="23"/>
    </row>
    <row r="167" spans="10:17" x14ac:dyDescent="0.2">
      <c r="J167" s="23"/>
      <c r="K167" s="23"/>
      <c r="L167" s="23"/>
      <c r="M167" s="30"/>
      <c r="N167" s="50"/>
      <c r="O167" s="23"/>
      <c r="P167" s="23"/>
    </row>
    <row r="168" spans="10:17" x14ac:dyDescent="0.2">
      <c r="J168" s="23"/>
      <c r="K168" s="23"/>
      <c r="L168" s="23"/>
      <c r="M168" s="30"/>
      <c r="N168" s="23"/>
      <c r="O168" s="18"/>
      <c r="P168" s="23"/>
    </row>
    <row r="169" spans="10:17" x14ac:dyDescent="0.2">
      <c r="J169" s="23"/>
      <c r="K169" s="23"/>
      <c r="L169" s="23"/>
      <c r="M169" s="30"/>
      <c r="N169" s="47"/>
      <c r="O169" s="48"/>
      <c r="P169" s="49"/>
    </row>
    <row r="170" spans="10:17" x14ac:dyDescent="0.2">
      <c r="J170" s="23"/>
      <c r="K170" s="23"/>
      <c r="L170" s="23"/>
      <c r="M170" s="23"/>
      <c r="N170" s="23"/>
      <c r="O170" s="23"/>
      <c r="P170" s="23"/>
    </row>
    <row r="171" spans="10:17" x14ac:dyDescent="0.2">
      <c r="J171" s="23"/>
      <c r="K171" s="23"/>
      <c r="L171" s="23"/>
      <c r="M171" s="25"/>
      <c r="N171" s="23"/>
      <c r="O171" s="23"/>
      <c r="P171" s="23"/>
    </row>
    <row r="172" spans="10:17" x14ac:dyDescent="0.2">
      <c r="J172" s="23"/>
      <c r="K172" s="23"/>
      <c r="L172" s="23"/>
      <c r="M172" s="25"/>
      <c r="N172" s="23"/>
      <c r="O172" s="23"/>
      <c r="P172" s="23"/>
    </row>
    <row r="173" spans="10:17" x14ac:dyDescent="0.2">
      <c r="J173" s="23"/>
      <c r="K173" s="23"/>
      <c r="L173" s="23"/>
      <c r="M173" s="23"/>
      <c r="N173" s="23"/>
      <c r="O173" s="19"/>
      <c r="P173" s="23"/>
    </row>
    <row r="174" spans="10:17" x14ac:dyDescent="0.2">
      <c r="J174" s="23"/>
      <c r="K174" s="23"/>
      <c r="L174" s="23"/>
      <c r="M174" s="30"/>
      <c r="N174" s="50"/>
      <c r="O174" s="18"/>
      <c r="P174" s="23"/>
    </row>
    <row r="175" spans="10:17" x14ac:dyDescent="0.2">
      <c r="J175" s="23"/>
      <c r="K175" s="23"/>
      <c r="L175" s="23"/>
      <c r="M175" s="30"/>
      <c r="N175" s="50"/>
      <c r="O175" s="18"/>
      <c r="P175" s="23"/>
    </row>
    <row r="176" spans="10:17" x14ac:dyDescent="0.2">
      <c r="J176" s="23"/>
      <c r="K176" s="23"/>
      <c r="L176" s="23"/>
      <c r="M176" s="30"/>
      <c r="N176" s="47"/>
      <c r="O176" s="48"/>
      <c r="P176" s="49"/>
    </row>
    <row r="177" spans="10:16" x14ac:dyDescent="0.2">
      <c r="J177" s="23"/>
      <c r="K177" s="23"/>
      <c r="L177" s="23"/>
      <c r="M177" s="23"/>
      <c r="N177" s="23"/>
      <c r="O177" s="23"/>
      <c r="P177" s="23"/>
    </row>
    <row r="178" spans="10:16" x14ac:dyDescent="0.2">
      <c r="J178" s="23"/>
      <c r="K178" s="23"/>
      <c r="L178" s="23"/>
      <c r="M178" s="25"/>
      <c r="N178" s="23"/>
      <c r="O178" s="23"/>
      <c r="P178" s="23"/>
    </row>
    <row r="179" spans="10:16" x14ac:dyDescent="0.2">
      <c r="J179" s="23"/>
      <c r="K179" s="23"/>
      <c r="L179" s="23"/>
      <c r="M179" s="25"/>
      <c r="N179" s="23"/>
      <c r="O179" s="23"/>
      <c r="P179" s="23"/>
    </row>
    <row r="180" spans="10:16" x14ac:dyDescent="0.2">
      <c r="J180" s="23"/>
      <c r="K180" s="23"/>
      <c r="L180" s="23"/>
      <c r="M180" s="23"/>
      <c r="N180" s="23"/>
      <c r="O180" s="19"/>
      <c r="P180" s="23"/>
    </row>
    <row r="181" spans="10:16" x14ac:dyDescent="0.2">
      <c r="J181" s="23"/>
      <c r="K181" s="23"/>
      <c r="L181" s="23"/>
      <c r="M181" s="30"/>
      <c r="N181" s="50"/>
      <c r="O181" s="18"/>
      <c r="P181" s="23"/>
    </row>
    <row r="182" spans="10:16" x14ac:dyDescent="0.2">
      <c r="J182" s="23"/>
      <c r="K182" s="23"/>
      <c r="L182" s="23"/>
      <c r="M182" s="30"/>
      <c r="N182" s="50"/>
      <c r="O182" s="18"/>
      <c r="P182" s="23"/>
    </row>
    <row r="183" spans="10:16" x14ac:dyDescent="0.2">
      <c r="J183" s="23"/>
      <c r="K183" s="23"/>
      <c r="L183" s="23"/>
      <c r="M183" s="30"/>
      <c r="N183" s="47"/>
      <c r="O183" s="48"/>
      <c r="P183" s="49"/>
    </row>
    <row r="184" spans="10:16" x14ac:dyDescent="0.2">
      <c r="J184" s="23"/>
      <c r="K184" s="23"/>
      <c r="L184" s="23"/>
      <c r="M184" s="23"/>
      <c r="N184" s="23"/>
      <c r="O184" s="23"/>
      <c r="P184" s="23"/>
    </row>
    <row r="185" spans="10:16" x14ac:dyDescent="0.2">
      <c r="J185" s="23"/>
      <c r="K185" s="23"/>
      <c r="L185" s="23"/>
      <c r="M185" s="23"/>
      <c r="N185" s="23"/>
      <c r="O185" s="23"/>
      <c r="P185" s="23"/>
    </row>
    <row r="186" spans="10:16" x14ac:dyDescent="0.2">
      <c r="J186" s="23"/>
      <c r="K186" s="23"/>
      <c r="L186" s="23"/>
      <c r="M186" s="23"/>
      <c r="N186" s="23"/>
      <c r="O186" s="23"/>
      <c r="P186" s="23"/>
    </row>
    <row r="187" spans="10:16" x14ac:dyDescent="0.2">
      <c r="J187" s="23"/>
      <c r="K187" s="23"/>
      <c r="L187" s="23"/>
      <c r="M187" s="23"/>
      <c r="N187" s="23"/>
      <c r="O187" s="23"/>
      <c r="P187" s="23"/>
    </row>
    <row r="188" spans="10:16" x14ac:dyDescent="0.2">
      <c r="J188" s="23"/>
      <c r="K188" s="23"/>
      <c r="L188" s="23"/>
      <c r="M188" s="23"/>
      <c r="N188" s="23"/>
      <c r="O188" s="23"/>
      <c r="P188" s="23"/>
    </row>
    <row r="189" spans="10:16" x14ac:dyDescent="0.2">
      <c r="J189" s="23"/>
      <c r="K189" s="23"/>
      <c r="L189" s="23"/>
      <c r="M189" s="23"/>
      <c r="N189" s="23"/>
      <c r="O189" s="23"/>
      <c r="P189" s="23"/>
    </row>
    <row r="190" spans="10:16" x14ac:dyDescent="0.2">
      <c r="J190" s="23"/>
      <c r="K190" s="23"/>
      <c r="L190" s="23"/>
      <c r="M190" s="23"/>
      <c r="N190" s="23"/>
      <c r="O190" s="23"/>
      <c r="P190" s="23"/>
    </row>
  </sheetData>
  <mergeCells count="2">
    <mergeCell ref="N55:O55"/>
    <mergeCell ref="N63:O63"/>
  </mergeCells>
  <conditionalFormatting sqref="R8">
    <cfRule type="expression" dxfId="4" priority="3" stopIfTrue="1">
      <formula>"left($T$16,8)=internal"</formula>
    </cfRule>
  </conditionalFormatting>
  <conditionalFormatting sqref="M11">
    <cfRule type="cellIs" dxfId="3" priority="2" stopIfTrue="1" operator="notEqual">
      <formula>"Internal  "</formula>
    </cfRule>
  </conditionalFormatting>
  <pageMargins left="0.47" right="0.27" top="0.83" bottom="0.7" header="0.35" footer="0.59"/>
  <pageSetup paperSize="9" scale="64" fitToWidth="2" orientation="portrait" r:id="rId1"/>
  <headerFooter alignWithMargins="0">
    <oddHeader>&amp;Lpeter warm
info@peterwarm.co.uk
01752 542 546&amp;R&amp;A</oddHeader>
    <oddFooter>&amp;L&amp;D&amp;R&amp;Z&amp;F</oddFooter>
  </headerFooter>
  <colBreaks count="1" manualBreakCount="1">
    <brk id="17" max="82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26</vt:i4>
      </vt:variant>
    </vt:vector>
  </HeadingPairs>
  <TitlesOfParts>
    <vt:vector size="38" baseType="lpstr">
      <vt:lpstr>Introduction</vt:lpstr>
      <vt:lpstr>Sketch (Element 1)</vt:lpstr>
      <vt:lpstr>Sketch (Junction)</vt:lpstr>
      <vt:lpstr>Ambient Junction</vt:lpstr>
      <vt:lpstr>Ground Bearing Junction</vt:lpstr>
      <vt:lpstr>Suspended Floor Junction</vt:lpstr>
      <vt:lpstr>Window Installation</vt:lpstr>
      <vt:lpstr>PartyWall to GFloor Equal</vt:lpstr>
      <vt:lpstr>PartyWall to GFloor UNEqual</vt:lpstr>
      <vt:lpstr>Party-Intermed. Floor to Wall</vt:lpstr>
      <vt:lpstr>PartyWall Wall UNEqual</vt:lpstr>
      <vt:lpstr>REV</vt:lpstr>
      <vt:lpstr>'Ambient Junction'!Print_Area</vt:lpstr>
      <vt:lpstr>'Ground Bearing Junction'!Print_Area</vt:lpstr>
      <vt:lpstr>'Party-Intermed. Floor to Wall'!Print_Area</vt:lpstr>
      <vt:lpstr>'PartyWall to GFloor Equal'!Print_Area</vt:lpstr>
      <vt:lpstr>'PartyWall to GFloor UNEqual'!Print_Area</vt:lpstr>
      <vt:lpstr>'PartyWall Wall UNEqual'!Print_Area</vt:lpstr>
      <vt:lpstr>'Sketch (Element 1)'!Print_Area</vt:lpstr>
      <vt:lpstr>'Sketch (Junction)'!Print_Area</vt:lpstr>
      <vt:lpstr>'Suspended Floor Junction'!Print_Area</vt:lpstr>
      <vt:lpstr>'Window Installation'!Print_Area</vt:lpstr>
      <vt:lpstr>'Ambient Junction'!psi_external</vt:lpstr>
      <vt:lpstr>'Ground Bearing Junction'!psi_external</vt:lpstr>
      <vt:lpstr>'Party-Intermed. Floor to Wall'!psi_external</vt:lpstr>
      <vt:lpstr>'PartyWall to GFloor Equal'!psi_external</vt:lpstr>
      <vt:lpstr>'PartyWall to GFloor UNEqual'!psi_external</vt:lpstr>
      <vt:lpstr>'PartyWall Wall UNEqual'!psi_external</vt:lpstr>
      <vt:lpstr>'Suspended Floor Junction'!psi_external</vt:lpstr>
      <vt:lpstr>'Window Installation'!psi_external</vt:lpstr>
      <vt:lpstr>'Ambient Junction'!psi_internal</vt:lpstr>
      <vt:lpstr>'Ground Bearing Junction'!psi_internal</vt:lpstr>
      <vt:lpstr>'Party-Intermed. Floor to Wall'!psi_internal</vt:lpstr>
      <vt:lpstr>'PartyWall to GFloor Equal'!psi_internal</vt:lpstr>
      <vt:lpstr>'PartyWall to GFloor UNEqual'!psi_internal</vt:lpstr>
      <vt:lpstr>'PartyWall Wall UNEqual'!psi_internal</vt:lpstr>
      <vt:lpstr>'Suspended Floor Junction'!psi_internal</vt:lpstr>
      <vt:lpstr>'Window Installation'!psi_internal</vt:lpstr>
    </vt:vector>
  </TitlesOfParts>
  <Company>ECBS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Warm</dc:creator>
  <cp:lastModifiedBy>Rosie</cp:lastModifiedBy>
  <cp:lastPrinted>2010-11-10T14:04:27Z</cp:lastPrinted>
  <dcterms:created xsi:type="dcterms:W3CDTF">2007-08-21T08:24:26Z</dcterms:created>
  <dcterms:modified xsi:type="dcterms:W3CDTF">2014-12-28T17:15:42Z</dcterms:modified>
</cp:coreProperties>
</file>